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2330" activeTab="1"/>
  </bookViews>
  <sheets>
    <sheet name="ori" sheetId="1" r:id="rId1"/>
    <sheet name="MOD" sheetId="5" r:id="rId2"/>
    <sheet name="calcule maf " sheetId="2" r:id="rId3"/>
  </sheets>
  <calcPr calcId="145621"/>
</workbook>
</file>

<file path=xl/calcChain.xml><?xml version="1.0" encoding="utf-8"?>
<calcChain xmlns="http://schemas.openxmlformats.org/spreadsheetml/2006/main">
  <c r="B100" i="5" l="1"/>
  <c r="G45" i="2"/>
  <c r="H45" i="2"/>
  <c r="I45" i="2"/>
  <c r="J45" i="2"/>
  <c r="K45" i="2"/>
  <c r="L45" i="2"/>
  <c r="M45" i="2"/>
  <c r="N45" i="2"/>
  <c r="G46" i="2"/>
  <c r="H46" i="2"/>
  <c r="I46" i="2"/>
  <c r="J46" i="2"/>
  <c r="K46" i="2"/>
  <c r="L46" i="2"/>
  <c r="M46" i="2"/>
  <c r="N46" i="2"/>
  <c r="G47" i="2"/>
  <c r="H47" i="2"/>
  <c r="I47" i="2"/>
  <c r="J47" i="2"/>
  <c r="K47" i="2"/>
  <c r="L47" i="2"/>
  <c r="M47" i="2"/>
  <c r="N47" i="2"/>
  <c r="G48" i="2"/>
  <c r="H48" i="2"/>
  <c r="I48" i="2"/>
  <c r="J48" i="2"/>
  <c r="K48" i="2"/>
  <c r="L48" i="2"/>
  <c r="M48" i="2"/>
  <c r="N48" i="2"/>
  <c r="G49" i="2"/>
  <c r="H49" i="2"/>
  <c r="I49" i="2"/>
  <c r="J49" i="2"/>
  <c r="K49" i="2"/>
  <c r="L49" i="2"/>
  <c r="M49" i="2"/>
  <c r="N49" i="2"/>
  <c r="C44" i="2"/>
  <c r="D44" i="2"/>
  <c r="E44" i="2"/>
  <c r="F44" i="2"/>
  <c r="C45" i="2"/>
  <c r="D45" i="2"/>
  <c r="E45" i="2"/>
  <c r="F45" i="2"/>
  <c r="C46" i="2"/>
  <c r="D46" i="2"/>
  <c r="E46" i="2"/>
  <c r="F46" i="2"/>
  <c r="C47" i="2"/>
  <c r="D47" i="2"/>
  <c r="E47" i="2"/>
  <c r="F47" i="2"/>
  <c r="C48" i="2"/>
  <c r="D48" i="2"/>
  <c r="E48" i="2"/>
  <c r="F48" i="2"/>
  <c r="C49" i="2"/>
  <c r="D49" i="2"/>
  <c r="E49" i="2"/>
  <c r="F49" i="2"/>
  <c r="C50" i="2"/>
  <c r="D50" i="2"/>
  <c r="E50" i="2"/>
  <c r="F50" i="2"/>
  <c r="C51" i="2"/>
  <c r="D51" i="2"/>
  <c r="E51" i="2"/>
  <c r="F51" i="2"/>
  <c r="C52" i="2"/>
  <c r="D52" i="2"/>
  <c r="E52" i="2"/>
  <c r="F52" i="2"/>
  <c r="C53" i="2"/>
  <c r="D53" i="2"/>
  <c r="E53" i="2"/>
  <c r="F53" i="2"/>
  <c r="C54" i="2"/>
  <c r="D54" i="2"/>
  <c r="E54" i="2"/>
  <c r="F54" i="2"/>
  <c r="C55" i="2"/>
  <c r="D55" i="2"/>
  <c r="E55" i="2"/>
  <c r="F55" i="2"/>
  <c r="C56" i="2"/>
  <c r="D56" i="2"/>
  <c r="E56" i="2"/>
  <c r="F56" i="2"/>
  <c r="C57" i="2"/>
  <c r="D57" i="2"/>
  <c r="E57" i="2"/>
  <c r="F57" i="2"/>
  <c r="C58" i="2"/>
  <c r="D58" i="2"/>
  <c r="E58" i="2"/>
  <c r="F58" i="2"/>
  <c r="C59" i="2"/>
  <c r="D59" i="2"/>
  <c r="E59" i="2"/>
  <c r="F59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G44" i="2"/>
  <c r="H44" i="2"/>
  <c r="I44" i="2"/>
  <c r="J44" i="2"/>
  <c r="K44" i="2"/>
  <c r="L44" i="2"/>
  <c r="M44" i="2"/>
  <c r="N44" i="2"/>
  <c r="B44" i="2"/>
  <c r="B13" i="1"/>
  <c r="C61" i="5" l="1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B61" i="5"/>
  <c r="Q64" i="2"/>
  <c r="Q60" i="5"/>
  <c r="C64" i="2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L83" i="5"/>
  <c r="M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83" i="5"/>
  <c r="T40" i="5"/>
  <c r="T64" i="2" s="1"/>
  <c r="T40" i="1"/>
  <c r="P19" i="5"/>
  <c r="C83" i="5"/>
  <c r="D83" i="5"/>
  <c r="E83" i="5"/>
  <c r="F83" i="5"/>
  <c r="G83" i="5"/>
  <c r="H83" i="5"/>
  <c r="I83" i="5"/>
  <c r="J83" i="5"/>
  <c r="K83" i="5"/>
  <c r="C84" i="5"/>
  <c r="D84" i="5"/>
  <c r="E84" i="5"/>
  <c r="F84" i="5"/>
  <c r="G84" i="5"/>
  <c r="H84" i="5"/>
  <c r="I84" i="5"/>
  <c r="J84" i="5"/>
  <c r="K84" i="5"/>
  <c r="C85" i="5"/>
  <c r="D85" i="5"/>
  <c r="E85" i="5"/>
  <c r="F85" i="5"/>
  <c r="G85" i="5"/>
  <c r="H85" i="5"/>
  <c r="I85" i="5"/>
  <c r="J85" i="5"/>
  <c r="K85" i="5"/>
  <c r="C86" i="5"/>
  <c r="D86" i="5"/>
  <c r="E86" i="5"/>
  <c r="F86" i="5"/>
  <c r="G86" i="5"/>
  <c r="H86" i="5"/>
  <c r="I86" i="5"/>
  <c r="J86" i="5"/>
  <c r="K86" i="5"/>
  <c r="C87" i="5"/>
  <c r="D87" i="5"/>
  <c r="E87" i="5"/>
  <c r="F87" i="5"/>
  <c r="G87" i="5"/>
  <c r="H87" i="5"/>
  <c r="I87" i="5"/>
  <c r="J87" i="5"/>
  <c r="K87" i="5"/>
  <c r="C88" i="5"/>
  <c r="D88" i="5"/>
  <c r="E88" i="5"/>
  <c r="F88" i="5"/>
  <c r="G88" i="5"/>
  <c r="H88" i="5"/>
  <c r="I88" i="5"/>
  <c r="J88" i="5"/>
  <c r="K88" i="5"/>
  <c r="C89" i="5"/>
  <c r="D89" i="5"/>
  <c r="E89" i="5"/>
  <c r="F89" i="5"/>
  <c r="G89" i="5"/>
  <c r="H89" i="5"/>
  <c r="I89" i="5"/>
  <c r="J89" i="5"/>
  <c r="K89" i="5"/>
  <c r="C90" i="5"/>
  <c r="D90" i="5"/>
  <c r="E90" i="5"/>
  <c r="F90" i="5"/>
  <c r="G90" i="5"/>
  <c r="H90" i="5"/>
  <c r="I90" i="5"/>
  <c r="J90" i="5"/>
  <c r="K90" i="5"/>
  <c r="C91" i="5"/>
  <c r="D91" i="5"/>
  <c r="E91" i="5"/>
  <c r="F91" i="5"/>
  <c r="G91" i="5"/>
  <c r="H91" i="5"/>
  <c r="I91" i="5"/>
  <c r="J91" i="5"/>
  <c r="K91" i="5"/>
  <c r="C92" i="5"/>
  <c r="D92" i="5"/>
  <c r="E92" i="5"/>
  <c r="F92" i="5"/>
  <c r="G92" i="5"/>
  <c r="H92" i="5"/>
  <c r="I92" i="5"/>
  <c r="J92" i="5"/>
  <c r="K92" i="5"/>
  <c r="C93" i="5"/>
  <c r="D93" i="5"/>
  <c r="E93" i="5"/>
  <c r="F93" i="5"/>
  <c r="G93" i="5"/>
  <c r="H93" i="5"/>
  <c r="I93" i="5"/>
  <c r="J93" i="5"/>
  <c r="K93" i="5"/>
  <c r="C94" i="5"/>
  <c r="D94" i="5"/>
  <c r="E94" i="5"/>
  <c r="F94" i="5"/>
  <c r="G94" i="5"/>
  <c r="H94" i="5"/>
  <c r="I94" i="5"/>
  <c r="J94" i="5"/>
  <c r="K94" i="5"/>
  <c r="C95" i="5"/>
  <c r="D95" i="5"/>
  <c r="E95" i="5"/>
  <c r="F95" i="5"/>
  <c r="G95" i="5"/>
  <c r="H95" i="5"/>
  <c r="I95" i="5"/>
  <c r="J95" i="5"/>
  <c r="K95" i="5"/>
  <c r="C96" i="5"/>
  <c r="D96" i="5"/>
  <c r="E96" i="5"/>
  <c r="F96" i="5"/>
  <c r="G96" i="5"/>
  <c r="H96" i="5"/>
  <c r="I96" i="5"/>
  <c r="J96" i="5"/>
  <c r="K96" i="5"/>
  <c r="C97" i="5"/>
  <c r="D97" i="5"/>
  <c r="E97" i="5"/>
  <c r="F97" i="5"/>
  <c r="G97" i="5"/>
  <c r="H97" i="5"/>
  <c r="I97" i="5"/>
  <c r="J97" i="5"/>
  <c r="K97" i="5"/>
  <c r="C98" i="5"/>
  <c r="D98" i="5"/>
  <c r="E98" i="5"/>
  <c r="F98" i="5"/>
  <c r="G98" i="5"/>
  <c r="H98" i="5"/>
  <c r="I98" i="5"/>
  <c r="J98" i="5"/>
  <c r="K98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83" i="5"/>
  <c r="E53" i="5"/>
  <c r="F53" i="5"/>
  <c r="G53" i="5"/>
  <c r="E52" i="5"/>
  <c r="F52" i="5"/>
  <c r="G52" i="5"/>
  <c r="E51" i="5"/>
  <c r="F51" i="5"/>
  <c r="G51" i="5"/>
  <c r="E50" i="5"/>
  <c r="F50" i="5"/>
  <c r="G50" i="5"/>
  <c r="E49" i="5"/>
  <c r="F49" i="5"/>
  <c r="G49" i="5"/>
  <c r="E48" i="5"/>
  <c r="F48" i="5"/>
  <c r="G48" i="5"/>
  <c r="E47" i="5"/>
  <c r="F47" i="5"/>
  <c r="G47" i="5"/>
  <c r="E46" i="5"/>
  <c r="F46" i="5"/>
  <c r="G46" i="5"/>
  <c r="D39" i="5"/>
  <c r="E39" i="5"/>
  <c r="D38" i="5"/>
  <c r="E38" i="5"/>
  <c r="D37" i="5"/>
  <c r="E37" i="5"/>
  <c r="D36" i="5"/>
  <c r="E36" i="5"/>
  <c r="D35" i="5"/>
  <c r="E35" i="5"/>
  <c r="D34" i="5"/>
  <c r="E34" i="5"/>
  <c r="D33" i="5"/>
  <c r="E33" i="5"/>
  <c r="D32" i="5"/>
  <c r="E32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61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B60" i="5"/>
  <c r="T60" i="5" l="1"/>
  <c r="R64" i="2"/>
  <c r="S64" i="2"/>
  <c r="T43" i="2"/>
  <c r="C19" i="5"/>
  <c r="D19" i="5"/>
  <c r="E19" i="5"/>
  <c r="F19" i="5"/>
  <c r="G19" i="5"/>
  <c r="Q19" i="5"/>
  <c r="R19" i="5"/>
  <c r="S19" i="5"/>
  <c r="T19" i="5"/>
  <c r="B19" i="5"/>
  <c r="C11" i="5"/>
  <c r="D11" i="5"/>
  <c r="B11" i="5"/>
  <c r="C10" i="5"/>
  <c r="D10" i="5"/>
  <c r="B10" i="5"/>
  <c r="C9" i="5"/>
  <c r="D9" i="5"/>
  <c r="B9" i="5"/>
  <c r="C8" i="5"/>
  <c r="D8" i="5"/>
  <c r="B8" i="5"/>
  <c r="C7" i="5"/>
  <c r="D7" i="5"/>
  <c r="E7" i="5"/>
  <c r="F7" i="5"/>
  <c r="G7" i="5"/>
  <c r="B7" i="5"/>
  <c r="C6" i="5"/>
  <c r="D6" i="5"/>
  <c r="E6" i="5"/>
  <c r="F6" i="5"/>
  <c r="G6" i="5"/>
  <c r="B6" i="5"/>
  <c r="C5" i="5"/>
  <c r="D5" i="5"/>
  <c r="E5" i="5"/>
  <c r="F5" i="5"/>
  <c r="G5" i="5"/>
  <c r="B5" i="5"/>
  <c r="C4" i="5"/>
  <c r="D4" i="5"/>
  <c r="E4" i="5"/>
  <c r="F4" i="5"/>
  <c r="G4" i="5"/>
  <c r="B4" i="5"/>
  <c r="T38" i="5"/>
  <c r="T34" i="5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65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B64" i="2"/>
  <c r="S60" i="5" l="1"/>
  <c r="S43" i="2"/>
  <c r="R43" i="2"/>
  <c r="R60" i="5"/>
  <c r="T42" i="2"/>
  <c r="B80" i="2" s="1"/>
  <c r="B76" i="5" s="1"/>
  <c r="U38" i="2"/>
  <c r="S38" i="2"/>
  <c r="N52" i="2" l="1"/>
  <c r="N73" i="2" s="1"/>
  <c r="N69" i="5" s="1"/>
  <c r="J68" i="2"/>
  <c r="J64" i="5" s="1"/>
  <c r="B77" i="2"/>
  <c r="B73" i="5" s="1"/>
  <c r="G53" i="2"/>
  <c r="G74" i="2" s="1"/>
  <c r="G70" i="5" s="1"/>
  <c r="O58" i="2"/>
  <c r="O79" i="2" s="1"/>
  <c r="O75" i="5" s="1"/>
  <c r="D78" i="2"/>
  <c r="D74" i="5" s="1"/>
  <c r="G50" i="2"/>
  <c r="G71" i="2" s="1"/>
  <c r="G67" i="5" s="1"/>
  <c r="O53" i="2"/>
  <c r="O74" i="2" s="1"/>
  <c r="O70" i="5" s="1"/>
  <c r="B68" i="2"/>
  <c r="B64" i="5" s="1"/>
  <c r="H54" i="2"/>
  <c r="H75" i="2" s="1"/>
  <c r="H71" i="5" s="1"/>
  <c r="Q44" i="2"/>
  <c r="J69" i="2"/>
  <c r="J65" i="5" s="1"/>
  <c r="J56" i="2"/>
  <c r="J77" i="2" s="1"/>
  <c r="J73" i="5" s="1"/>
  <c r="P45" i="2"/>
  <c r="P66" i="2" s="1"/>
  <c r="P62" i="5" s="1"/>
  <c r="G70" i="2"/>
  <c r="G66" i="5" s="1"/>
  <c r="J53" i="2"/>
  <c r="J74" i="2" s="1"/>
  <c r="J70" i="5" s="1"/>
  <c r="F65" i="2"/>
  <c r="F73" i="2"/>
  <c r="F69" i="5" s="1"/>
  <c r="M51" i="2"/>
  <c r="M72" i="2" s="1"/>
  <c r="M68" i="5" s="1"/>
  <c r="C65" i="2"/>
  <c r="E76" i="2"/>
  <c r="E72" i="5" s="1"/>
  <c r="N57" i="2"/>
  <c r="N78" i="2" s="1"/>
  <c r="N74" i="5" s="1"/>
  <c r="K66" i="2"/>
  <c r="K62" i="5" s="1"/>
  <c r="B76" i="2"/>
  <c r="B72" i="5" s="1"/>
  <c r="E68" i="2"/>
  <c r="E64" i="5" s="1"/>
  <c r="K57" i="2"/>
  <c r="K78" i="2" s="1"/>
  <c r="K74" i="5" s="1"/>
  <c r="Q55" i="2"/>
  <c r="H66" i="2"/>
  <c r="H62" i="5" s="1"/>
  <c r="D70" i="2"/>
  <c r="D66" i="5" s="1"/>
  <c r="C79" i="2"/>
  <c r="C75" i="5" s="1"/>
  <c r="I59" i="2"/>
  <c r="I80" i="2" s="1"/>
  <c r="I76" i="5" s="1"/>
  <c r="K54" i="2"/>
  <c r="K75" i="2" s="1"/>
  <c r="K71" i="5" s="1"/>
  <c r="Q52" i="2"/>
  <c r="C66" i="2"/>
  <c r="C62" i="5" s="1"/>
  <c r="D71" i="2"/>
  <c r="D67" i="5" s="1"/>
  <c r="G58" i="2"/>
  <c r="G79" i="2" s="1"/>
  <c r="G75" i="5" s="1"/>
  <c r="L58" i="2"/>
  <c r="L79" i="2" s="1"/>
  <c r="L75" i="5" s="1"/>
  <c r="Q47" i="2"/>
  <c r="M68" i="2"/>
  <c r="M64" i="5" s="1"/>
  <c r="F72" i="2"/>
  <c r="F68" i="5" s="1"/>
  <c r="H51" i="2"/>
  <c r="H72" i="2" s="1"/>
  <c r="H68" i="5" s="1"/>
  <c r="L55" i="2"/>
  <c r="L76" i="2" s="1"/>
  <c r="L72" i="5" s="1"/>
  <c r="O50" i="2"/>
  <c r="O71" i="2" s="1"/>
  <c r="O67" i="5" s="1"/>
  <c r="O48" i="2"/>
  <c r="O69" i="2" s="1"/>
  <c r="O65" i="5" s="1"/>
  <c r="M67" i="2"/>
  <c r="M63" i="5" s="1"/>
  <c r="G69" i="2"/>
  <c r="G65" i="5" s="1"/>
  <c r="C73" i="2"/>
  <c r="C69" i="5" s="1"/>
  <c r="F80" i="2"/>
  <c r="F76" i="5" s="1"/>
  <c r="Q59" i="2"/>
  <c r="I55" i="2"/>
  <c r="I76" i="2" s="1"/>
  <c r="I72" i="5" s="1"/>
  <c r="L50" i="2"/>
  <c r="L71" i="2" s="1"/>
  <c r="L67" i="5" s="1"/>
  <c r="P54" i="2"/>
  <c r="P75" i="2" s="1"/>
  <c r="P71" i="5" s="1"/>
  <c r="N65" i="2"/>
  <c r="H67" i="2"/>
  <c r="H63" i="5" s="1"/>
  <c r="B69" i="2"/>
  <c r="B65" i="5" s="1"/>
  <c r="C74" i="2"/>
  <c r="C70" i="5" s="1"/>
  <c r="N59" i="2"/>
  <c r="N80" i="2" s="1"/>
  <c r="N76" i="5" s="1"/>
  <c r="I52" i="2"/>
  <c r="I73" i="2" s="1"/>
  <c r="I69" i="5" s="1"/>
  <c r="M56" i="2"/>
  <c r="M77" i="2" s="1"/>
  <c r="M73" i="5" s="1"/>
  <c r="P51" i="2"/>
  <c r="P72" i="2" s="1"/>
  <c r="P68" i="5" s="1"/>
  <c r="K65" i="2"/>
  <c r="E67" i="2"/>
  <c r="E63" i="5" s="1"/>
  <c r="L70" i="2"/>
  <c r="L66" i="5" s="1"/>
  <c r="E75" i="2"/>
  <c r="E71" i="5" s="1"/>
  <c r="P59" i="2"/>
  <c r="P80" i="2" s="1"/>
  <c r="P76" i="5" s="1"/>
  <c r="H59" i="2"/>
  <c r="H80" i="2" s="1"/>
  <c r="H76" i="5" s="1"/>
  <c r="G52" i="2"/>
  <c r="G73" i="2" s="1"/>
  <c r="G69" i="5" s="1"/>
  <c r="H53" i="2"/>
  <c r="H74" i="2" s="1"/>
  <c r="H70" i="5" s="1"/>
  <c r="I54" i="2"/>
  <c r="I75" i="2" s="1"/>
  <c r="I71" i="5" s="1"/>
  <c r="J55" i="2"/>
  <c r="J76" i="2" s="1"/>
  <c r="J72" i="5" s="1"/>
  <c r="K56" i="2"/>
  <c r="K77" i="2" s="1"/>
  <c r="K73" i="5" s="1"/>
  <c r="L57" i="2"/>
  <c r="L78" i="2" s="1"/>
  <c r="L74" i="5" s="1"/>
  <c r="M58" i="2"/>
  <c r="M79" i="2" s="1"/>
  <c r="M75" i="5" s="1"/>
  <c r="M50" i="2"/>
  <c r="M71" i="2" s="1"/>
  <c r="M67" i="5" s="1"/>
  <c r="N51" i="2"/>
  <c r="N72" i="2" s="1"/>
  <c r="N68" i="5" s="1"/>
  <c r="O52" i="2"/>
  <c r="O73" i="2" s="1"/>
  <c r="O69" i="5" s="1"/>
  <c r="P53" i="2"/>
  <c r="P74" i="2" s="1"/>
  <c r="P70" i="5" s="1"/>
  <c r="Q54" i="2"/>
  <c r="Q46" i="2"/>
  <c r="P44" i="2"/>
  <c r="P65" i="2" s="1"/>
  <c r="M65" i="2"/>
  <c r="E65" i="2"/>
  <c r="J66" i="2"/>
  <c r="J62" i="5" s="1"/>
  <c r="B66" i="2"/>
  <c r="B62" i="5" s="1"/>
  <c r="G67" i="2"/>
  <c r="G63" i="5" s="1"/>
  <c r="L68" i="2"/>
  <c r="L64" i="5" s="1"/>
  <c r="D68" i="2"/>
  <c r="D64" i="5" s="1"/>
  <c r="I69" i="2"/>
  <c r="I65" i="5" s="1"/>
  <c r="N70" i="2"/>
  <c r="N66" i="5" s="1"/>
  <c r="F70" i="2"/>
  <c r="F66" i="5" s="1"/>
  <c r="C71" i="2"/>
  <c r="C67" i="5" s="1"/>
  <c r="E73" i="2"/>
  <c r="E69" i="5" s="1"/>
  <c r="B74" i="2"/>
  <c r="B70" i="5" s="1"/>
  <c r="D76" i="2"/>
  <c r="D72" i="5" s="1"/>
  <c r="F78" i="2"/>
  <c r="F74" i="5" s="1"/>
  <c r="B79" i="2"/>
  <c r="B75" i="5" s="1"/>
  <c r="O59" i="2"/>
  <c r="O80" i="2" s="1"/>
  <c r="O76" i="5" s="1"/>
  <c r="G59" i="2"/>
  <c r="G80" i="2" s="1"/>
  <c r="G76" i="5" s="1"/>
  <c r="G51" i="2"/>
  <c r="G72" i="2" s="1"/>
  <c r="G68" i="5" s="1"/>
  <c r="H52" i="2"/>
  <c r="H73" i="2" s="1"/>
  <c r="H69" i="5" s="1"/>
  <c r="I53" i="2"/>
  <c r="I74" i="2" s="1"/>
  <c r="I70" i="5" s="1"/>
  <c r="J54" i="2"/>
  <c r="J75" i="2" s="1"/>
  <c r="J71" i="5" s="1"/>
  <c r="K55" i="2"/>
  <c r="K76" i="2" s="1"/>
  <c r="K72" i="5" s="1"/>
  <c r="L56" i="2"/>
  <c r="L77" i="2" s="1"/>
  <c r="L73" i="5" s="1"/>
  <c r="M57" i="2"/>
  <c r="M78" i="2" s="1"/>
  <c r="M74" i="5" s="1"/>
  <c r="N58" i="2"/>
  <c r="N79" i="2" s="1"/>
  <c r="N75" i="5" s="1"/>
  <c r="N50" i="2"/>
  <c r="N71" i="2" s="1"/>
  <c r="N67" i="5" s="1"/>
  <c r="O51" i="2"/>
  <c r="O72" i="2" s="1"/>
  <c r="O68" i="5" s="1"/>
  <c r="P52" i="2"/>
  <c r="P73" i="2" s="1"/>
  <c r="P69" i="5" s="1"/>
  <c r="Q53" i="2"/>
  <c r="Q45" i="2"/>
  <c r="O49" i="2"/>
  <c r="O70" i="2" s="1"/>
  <c r="O66" i="5" s="1"/>
  <c r="L65" i="2"/>
  <c r="D65" i="2"/>
  <c r="I66" i="2"/>
  <c r="I62" i="5" s="1"/>
  <c r="N67" i="2"/>
  <c r="N63" i="5" s="1"/>
  <c r="F67" i="2"/>
  <c r="F63" i="5" s="1"/>
  <c r="K68" i="2"/>
  <c r="K64" i="5" s="1"/>
  <c r="C68" i="2"/>
  <c r="C64" i="5" s="1"/>
  <c r="H69" i="2"/>
  <c r="H65" i="5" s="1"/>
  <c r="M70" i="2"/>
  <c r="M66" i="5" s="1"/>
  <c r="E70" i="2"/>
  <c r="E66" i="5" s="1"/>
  <c r="B71" i="2"/>
  <c r="B67" i="5" s="1"/>
  <c r="D73" i="2"/>
  <c r="D69" i="5" s="1"/>
  <c r="F75" i="2"/>
  <c r="F71" i="5" s="1"/>
  <c r="C76" i="2"/>
  <c r="C72" i="5" s="1"/>
  <c r="E78" i="2"/>
  <c r="E74" i="5" s="1"/>
  <c r="B78" i="2"/>
  <c r="B74" i="5" s="1"/>
  <c r="G57" i="2"/>
  <c r="G78" i="2" s="1"/>
  <c r="G74" i="5" s="1"/>
  <c r="H50" i="2"/>
  <c r="H71" i="2" s="1"/>
  <c r="H67" i="5" s="1"/>
  <c r="J52" i="2"/>
  <c r="J73" i="2" s="1"/>
  <c r="J69" i="5" s="1"/>
  <c r="L54" i="2"/>
  <c r="L75" i="2" s="1"/>
  <c r="L71" i="5" s="1"/>
  <c r="N56" i="2"/>
  <c r="N77" i="2" s="1"/>
  <c r="N73" i="5" s="1"/>
  <c r="P58" i="2"/>
  <c r="P79" i="2" s="1"/>
  <c r="P75" i="5" s="1"/>
  <c r="Q51" i="2"/>
  <c r="O47" i="2"/>
  <c r="O68" i="2" s="1"/>
  <c r="O64" i="5" s="1"/>
  <c r="L67" i="2"/>
  <c r="L63" i="5" s="1"/>
  <c r="I68" i="2"/>
  <c r="I64" i="5" s="1"/>
  <c r="F69" i="2"/>
  <c r="F65" i="5" s="1"/>
  <c r="C70" i="2"/>
  <c r="C66" i="5" s="1"/>
  <c r="B73" i="2"/>
  <c r="B69" i="5" s="1"/>
  <c r="F77" i="2"/>
  <c r="F73" i="5" s="1"/>
  <c r="E80" i="2"/>
  <c r="E76" i="5" s="1"/>
  <c r="L59" i="2"/>
  <c r="L80" i="2" s="1"/>
  <c r="L76" i="5" s="1"/>
  <c r="G56" i="2"/>
  <c r="G77" i="2" s="1"/>
  <c r="G73" i="5" s="1"/>
  <c r="H57" i="2"/>
  <c r="H78" i="2" s="1"/>
  <c r="H74" i="5" s="1"/>
  <c r="I58" i="2"/>
  <c r="I79" i="2" s="1"/>
  <c r="I75" i="5" s="1"/>
  <c r="I50" i="2"/>
  <c r="I71" i="2" s="1"/>
  <c r="I67" i="5" s="1"/>
  <c r="J51" i="2"/>
  <c r="J72" i="2" s="1"/>
  <c r="J68" i="5" s="1"/>
  <c r="K52" i="2"/>
  <c r="K73" i="2" s="1"/>
  <c r="K69" i="5" s="1"/>
  <c r="L53" i="2"/>
  <c r="L74" i="2" s="1"/>
  <c r="L70" i="5" s="1"/>
  <c r="M54" i="2"/>
  <c r="M75" i="2" s="1"/>
  <c r="M71" i="5" s="1"/>
  <c r="N55" i="2"/>
  <c r="N76" i="2" s="1"/>
  <c r="N72" i="5" s="1"/>
  <c r="O56" i="2"/>
  <c r="O77" i="2" s="1"/>
  <c r="O73" i="5" s="1"/>
  <c r="P57" i="2"/>
  <c r="P78" i="2" s="1"/>
  <c r="P74" i="5" s="1"/>
  <c r="Q58" i="2"/>
  <c r="Q50" i="2"/>
  <c r="P48" i="2"/>
  <c r="P69" i="2" s="1"/>
  <c r="P65" i="5" s="1"/>
  <c r="O46" i="2"/>
  <c r="O67" i="2" s="1"/>
  <c r="O63" i="5" s="1"/>
  <c r="I65" i="2"/>
  <c r="N66" i="2"/>
  <c r="N62" i="5" s="1"/>
  <c r="F66" i="2"/>
  <c r="F62" i="5" s="1"/>
  <c r="K67" i="2"/>
  <c r="K63" i="5" s="1"/>
  <c r="C67" i="2"/>
  <c r="C63" i="5" s="1"/>
  <c r="H68" i="2"/>
  <c r="H64" i="5" s="1"/>
  <c r="M69" i="2"/>
  <c r="M65" i="5" s="1"/>
  <c r="E69" i="2"/>
  <c r="E65" i="5" s="1"/>
  <c r="J70" i="2"/>
  <c r="J66" i="5" s="1"/>
  <c r="B70" i="2"/>
  <c r="B66" i="5" s="1"/>
  <c r="D72" i="2"/>
  <c r="D68" i="5" s="1"/>
  <c r="F74" i="2"/>
  <c r="F70" i="5" s="1"/>
  <c r="C75" i="2"/>
  <c r="C71" i="5" s="1"/>
  <c r="E77" i="2"/>
  <c r="E73" i="5" s="1"/>
  <c r="F79" i="2"/>
  <c r="F75" i="5" s="1"/>
  <c r="D80" i="2"/>
  <c r="D76" i="5" s="1"/>
  <c r="M59" i="2"/>
  <c r="M80" i="2" s="1"/>
  <c r="M76" i="5" s="1"/>
  <c r="H58" i="2"/>
  <c r="H79" i="2" s="1"/>
  <c r="H75" i="5" s="1"/>
  <c r="I51" i="2"/>
  <c r="I72" i="2" s="1"/>
  <c r="I68" i="5" s="1"/>
  <c r="K53" i="2"/>
  <c r="K74" i="2" s="1"/>
  <c r="K70" i="5" s="1"/>
  <c r="M55" i="2"/>
  <c r="M76" i="2" s="1"/>
  <c r="M72" i="5" s="1"/>
  <c r="O57" i="2"/>
  <c r="O78" i="2" s="1"/>
  <c r="O74" i="5" s="1"/>
  <c r="P50" i="2"/>
  <c r="P71" i="2" s="1"/>
  <c r="P67" i="5" s="1"/>
  <c r="P49" i="2"/>
  <c r="P70" i="2" s="1"/>
  <c r="P66" i="5" s="1"/>
  <c r="J65" i="2"/>
  <c r="G66" i="2"/>
  <c r="G62" i="5" s="1"/>
  <c r="D67" i="2"/>
  <c r="D63" i="5" s="1"/>
  <c r="N69" i="2"/>
  <c r="N65" i="5" s="1"/>
  <c r="K70" i="2"/>
  <c r="K66" i="5" s="1"/>
  <c r="E72" i="2"/>
  <c r="E68" i="5" s="1"/>
  <c r="D75" i="2"/>
  <c r="D71" i="5" s="1"/>
  <c r="C78" i="2"/>
  <c r="C74" i="5" s="1"/>
  <c r="K59" i="2"/>
  <c r="K80" i="2" s="1"/>
  <c r="K76" i="5" s="1"/>
  <c r="G55" i="2"/>
  <c r="G76" i="2" s="1"/>
  <c r="G72" i="5" s="1"/>
  <c r="H56" i="2"/>
  <c r="H77" i="2" s="1"/>
  <c r="H73" i="5" s="1"/>
  <c r="I57" i="2"/>
  <c r="I78" i="2" s="1"/>
  <c r="I74" i="5" s="1"/>
  <c r="J58" i="2"/>
  <c r="J79" i="2" s="1"/>
  <c r="J75" i="5" s="1"/>
  <c r="J50" i="2"/>
  <c r="J71" i="2" s="1"/>
  <c r="J67" i="5" s="1"/>
  <c r="K51" i="2"/>
  <c r="K72" i="2" s="1"/>
  <c r="K68" i="5" s="1"/>
  <c r="L52" i="2"/>
  <c r="L73" i="2" s="1"/>
  <c r="L69" i="5" s="1"/>
  <c r="M53" i="2"/>
  <c r="M74" i="2" s="1"/>
  <c r="M70" i="5" s="1"/>
  <c r="N54" i="2"/>
  <c r="N75" i="2" s="1"/>
  <c r="N71" i="5" s="1"/>
  <c r="O55" i="2"/>
  <c r="O76" i="2" s="1"/>
  <c r="O72" i="5" s="1"/>
  <c r="P56" i="2"/>
  <c r="P77" i="2" s="1"/>
  <c r="P73" i="5" s="1"/>
  <c r="Q57" i="2"/>
  <c r="Q49" i="2"/>
  <c r="P47" i="2"/>
  <c r="P68" i="2" s="1"/>
  <c r="P64" i="5" s="1"/>
  <c r="O45" i="2"/>
  <c r="O66" i="2" s="1"/>
  <c r="O62" i="5" s="1"/>
  <c r="H65" i="2"/>
  <c r="M66" i="2"/>
  <c r="M62" i="5" s="1"/>
  <c r="E66" i="2"/>
  <c r="E62" i="5" s="1"/>
  <c r="J67" i="2"/>
  <c r="J63" i="5" s="1"/>
  <c r="B67" i="2"/>
  <c r="B63" i="5" s="1"/>
  <c r="G68" i="2"/>
  <c r="G64" i="5" s="1"/>
  <c r="L69" i="2"/>
  <c r="L65" i="5" s="1"/>
  <c r="D69" i="2"/>
  <c r="D65" i="5" s="1"/>
  <c r="I70" i="2"/>
  <c r="I66" i="5" s="1"/>
  <c r="F71" i="2"/>
  <c r="F67" i="5" s="1"/>
  <c r="C72" i="2"/>
  <c r="C68" i="5" s="1"/>
  <c r="E74" i="2"/>
  <c r="E70" i="5" s="1"/>
  <c r="B75" i="2"/>
  <c r="B71" i="5" s="1"/>
  <c r="D77" i="2"/>
  <c r="D73" i="5" s="1"/>
  <c r="E79" i="2"/>
  <c r="E75" i="5" s="1"/>
  <c r="C80" i="2"/>
  <c r="C76" i="5" s="1"/>
  <c r="J59" i="2"/>
  <c r="J80" i="2" s="1"/>
  <c r="J76" i="5" s="1"/>
  <c r="G54" i="2"/>
  <c r="G75" i="2" s="1"/>
  <c r="G71" i="5" s="1"/>
  <c r="H55" i="2"/>
  <c r="H76" i="2" s="1"/>
  <c r="H72" i="5" s="1"/>
  <c r="I56" i="2"/>
  <c r="I77" i="2" s="1"/>
  <c r="I73" i="5" s="1"/>
  <c r="J57" i="2"/>
  <c r="J78" i="2" s="1"/>
  <c r="J74" i="5" s="1"/>
  <c r="K58" i="2"/>
  <c r="K79" i="2" s="1"/>
  <c r="K75" i="5" s="1"/>
  <c r="K50" i="2"/>
  <c r="K71" i="2" s="1"/>
  <c r="K67" i="5" s="1"/>
  <c r="L51" i="2"/>
  <c r="L72" i="2" s="1"/>
  <c r="L68" i="5" s="1"/>
  <c r="M52" i="2"/>
  <c r="M73" i="2" s="1"/>
  <c r="M69" i="5" s="1"/>
  <c r="N53" i="2"/>
  <c r="N74" i="2" s="1"/>
  <c r="N70" i="5" s="1"/>
  <c r="O54" i="2"/>
  <c r="O75" i="2" s="1"/>
  <c r="O71" i="5" s="1"/>
  <c r="P55" i="2"/>
  <c r="P76" i="2" s="1"/>
  <c r="P72" i="5" s="1"/>
  <c r="Q56" i="2"/>
  <c r="Q48" i="2"/>
  <c r="P46" i="2"/>
  <c r="P67" i="2" s="1"/>
  <c r="P63" i="5" s="1"/>
  <c r="O44" i="2"/>
  <c r="O65" i="2" s="1"/>
  <c r="G65" i="2"/>
  <c r="L66" i="2"/>
  <c r="L62" i="5" s="1"/>
  <c r="D66" i="2"/>
  <c r="D62" i="5" s="1"/>
  <c r="I67" i="2"/>
  <c r="I63" i="5" s="1"/>
  <c r="N68" i="2"/>
  <c r="N64" i="5" s="1"/>
  <c r="F68" i="2"/>
  <c r="F64" i="5" s="1"/>
  <c r="K69" i="2"/>
  <c r="K65" i="5" s="1"/>
  <c r="C69" i="2"/>
  <c r="C65" i="5" s="1"/>
  <c r="H70" i="2"/>
  <c r="H66" i="5" s="1"/>
  <c r="E71" i="2"/>
  <c r="E67" i="5" s="1"/>
  <c r="B72" i="2"/>
  <c r="B68" i="5" s="1"/>
  <c r="D74" i="2"/>
  <c r="D70" i="5" s="1"/>
  <c r="F76" i="2"/>
  <c r="F72" i="5" s="1"/>
  <c r="C77" i="2"/>
  <c r="C73" i="5" s="1"/>
  <c r="D79" i="2"/>
  <c r="D75" i="5" s="1"/>
  <c r="A29" i="2"/>
  <c r="A49" i="2" s="1"/>
  <c r="A30" i="2"/>
  <c r="A50" i="2" s="1"/>
  <c r="A37" i="2"/>
  <c r="A57" i="2" s="1"/>
  <c r="A38" i="2"/>
  <c r="A58" i="2" s="1"/>
  <c r="G23" i="2"/>
  <c r="G24" i="2" s="1"/>
  <c r="H23" i="2"/>
  <c r="H24" i="2" s="1"/>
  <c r="O23" i="2"/>
  <c r="O24" i="2" s="1"/>
  <c r="P23" i="2"/>
  <c r="P24" i="2" s="1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3" i="2"/>
  <c r="B23" i="2" s="1"/>
  <c r="C3" i="2"/>
  <c r="D3" i="2"/>
  <c r="E3" i="2"/>
  <c r="E23" i="2" s="1"/>
  <c r="F3" i="2"/>
  <c r="G3" i="2"/>
  <c r="H3" i="2"/>
  <c r="I3" i="2"/>
  <c r="I23" i="2" s="1"/>
  <c r="J3" i="2"/>
  <c r="J23" i="2" s="1"/>
  <c r="K3" i="2"/>
  <c r="L3" i="2"/>
  <c r="M3" i="2"/>
  <c r="N3" i="2"/>
  <c r="O3" i="2"/>
  <c r="P3" i="2"/>
  <c r="Q3" i="2"/>
  <c r="Q23" i="2" s="1"/>
  <c r="A18" i="2"/>
  <c r="A19" i="2"/>
  <c r="A39" i="2" s="1"/>
  <c r="A59" i="2" s="1"/>
  <c r="A4" i="2"/>
  <c r="A24" i="2" s="1"/>
  <c r="A44" i="2" s="1"/>
  <c r="A5" i="2"/>
  <c r="A25" i="2" s="1"/>
  <c r="A45" i="2" s="1"/>
  <c r="A6" i="2"/>
  <c r="A26" i="2" s="1"/>
  <c r="A46" i="2" s="1"/>
  <c r="A7" i="2"/>
  <c r="A27" i="2" s="1"/>
  <c r="A47" i="2" s="1"/>
  <c r="A8" i="2"/>
  <c r="A28" i="2" s="1"/>
  <c r="A48" i="2" s="1"/>
  <c r="A9" i="2"/>
  <c r="A10" i="2"/>
  <c r="A11" i="2"/>
  <c r="A31" i="2" s="1"/>
  <c r="A51" i="2" s="1"/>
  <c r="A12" i="2"/>
  <c r="A32" i="2" s="1"/>
  <c r="A52" i="2" s="1"/>
  <c r="A13" i="2"/>
  <c r="A33" i="2" s="1"/>
  <c r="A53" i="2" s="1"/>
  <c r="A14" i="2"/>
  <c r="A34" i="2" s="1"/>
  <c r="A54" i="2" s="1"/>
  <c r="A15" i="2"/>
  <c r="A35" i="2" s="1"/>
  <c r="A55" i="2" s="1"/>
  <c r="A16" i="2"/>
  <c r="A36" i="2" s="1"/>
  <c r="A56" i="2" s="1"/>
  <c r="A17" i="2"/>
  <c r="A3" i="2"/>
  <c r="B100" i="1"/>
  <c r="Q79" i="2" l="1"/>
  <c r="Q75" i="5" s="1"/>
  <c r="R58" i="2"/>
  <c r="Q76" i="2"/>
  <c r="Q72" i="5" s="1"/>
  <c r="R55" i="2"/>
  <c r="Q78" i="2"/>
  <c r="Q74" i="5" s="1"/>
  <c r="R57" i="2"/>
  <c r="Q73" i="2"/>
  <c r="Q69" i="5" s="1"/>
  <c r="R52" i="2"/>
  <c r="Q65" i="2"/>
  <c r="R44" i="2"/>
  <c r="Q72" i="2"/>
  <c r="Q68" i="5" s="1"/>
  <c r="R51" i="2"/>
  <c r="Q66" i="2"/>
  <c r="Q62" i="5" s="1"/>
  <c r="R45" i="2"/>
  <c r="Q67" i="2"/>
  <c r="Q63" i="5" s="1"/>
  <c r="R46" i="2"/>
  <c r="Q77" i="2"/>
  <c r="Q73" i="5" s="1"/>
  <c r="R56" i="2"/>
  <c r="Q80" i="2"/>
  <c r="Q76" i="5" s="1"/>
  <c r="R59" i="2"/>
  <c r="Q69" i="2"/>
  <c r="Q65" i="5" s="1"/>
  <c r="R48" i="2"/>
  <c r="Q70" i="2"/>
  <c r="Q66" i="5" s="1"/>
  <c r="R49" i="2"/>
  <c r="Q71" i="2"/>
  <c r="Q67" i="5" s="1"/>
  <c r="R50" i="2"/>
  <c r="Q74" i="2"/>
  <c r="Q70" i="5" s="1"/>
  <c r="R53" i="2"/>
  <c r="Q75" i="2"/>
  <c r="Q71" i="5" s="1"/>
  <c r="R54" i="2"/>
  <c r="Q68" i="2"/>
  <c r="Q64" i="5" s="1"/>
  <c r="R47" i="2"/>
  <c r="E24" i="2"/>
  <c r="E43" i="2"/>
  <c r="J24" i="2"/>
  <c r="J43" i="2"/>
  <c r="B24" i="2"/>
  <c r="B43" i="2"/>
  <c r="Q24" i="2"/>
  <c r="Q43" i="2"/>
  <c r="I24" i="2"/>
  <c r="I43" i="2"/>
  <c r="N37" i="2"/>
  <c r="N29" i="2"/>
  <c r="N38" i="2"/>
  <c r="N30" i="2"/>
  <c r="N39" i="2"/>
  <c r="N31" i="2"/>
  <c r="N34" i="2"/>
  <c r="N26" i="2"/>
  <c r="N32" i="2"/>
  <c r="N28" i="2"/>
  <c r="N33" i="2"/>
  <c r="N27" i="2"/>
  <c r="N35" i="2"/>
  <c r="N36" i="2"/>
  <c r="N25" i="2"/>
  <c r="M38" i="2"/>
  <c r="M30" i="2"/>
  <c r="M39" i="2"/>
  <c r="M31" i="2"/>
  <c r="M32" i="2"/>
  <c r="M35" i="2"/>
  <c r="M27" i="2"/>
  <c r="M29" i="2"/>
  <c r="M28" i="2"/>
  <c r="M36" i="2"/>
  <c r="M26" i="2"/>
  <c r="M37" i="2"/>
  <c r="M25" i="2"/>
  <c r="M33" i="2"/>
  <c r="M34" i="2"/>
  <c r="P35" i="2"/>
  <c r="P27" i="2"/>
  <c r="P36" i="2"/>
  <c r="P28" i="2"/>
  <c r="P37" i="2"/>
  <c r="P29" i="2"/>
  <c r="P32" i="2"/>
  <c r="P25" i="2"/>
  <c r="P30" i="2"/>
  <c r="P31" i="2"/>
  <c r="P33" i="2"/>
  <c r="P34" i="2"/>
  <c r="P39" i="2"/>
  <c r="P38" i="2"/>
  <c r="P26" i="2"/>
  <c r="H35" i="2"/>
  <c r="H27" i="2"/>
  <c r="H36" i="2"/>
  <c r="H28" i="2"/>
  <c r="H37" i="2"/>
  <c r="H29" i="2"/>
  <c r="H32" i="2"/>
  <c r="H33" i="2"/>
  <c r="H34" i="2"/>
  <c r="H26" i="2"/>
  <c r="H38" i="2"/>
  <c r="H25" i="2"/>
  <c r="H39" i="2"/>
  <c r="H30" i="2"/>
  <c r="H31" i="2"/>
  <c r="O36" i="2"/>
  <c r="O28" i="2"/>
  <c r="O37" i="2"/>
  <c r="O29" i="2"/>
  <c r="O38" i="2"/>
  <c r="O30" i="2"/>
  <c r="O33" i="2"/>
  <c r="O25" i="2"/>
  <c r="O34" i="2"/>
  <c r="O35" i="2"/>
  <c r="O31" i="2"/>
  <c r="O32" i="2"/>
  <c r="O27" i="2"/>
  <c r="O26" i="2"/>
  <c r="O39" i="2"/>
  <c r="G36" i="2"/>
  <c r="G28" i="2"/>
  <c r="G37" i="2"/>
  <c r="G29" i="2"/>
  <c r="G38" i="2"/>
  <c r="G30" i="2"/>
  <c r="G33" i="2"/>
  <c r="G25" i="2"/>
  <c r="G34" i="2"/>
  <c r="G26" i="2"/>
  <c r="G35" i="2"/>
  <c r="G32" i="2"/>
  <c r="G39" i="2"/>
  <c r="G31" i="2"/>
  <c r="G27" i="2"/>
  <c r="F37" i="2"/>
  <c r="F29" i="2"/>
  <c r="F38" i="2"/>
  <c r="F30" i="2"/>
  <c r="F39" i="2"/>
  <c r="F31" i="2"/>
  <c r="F34" i="2"/>
  <c r="F26" i="2"/>
  <c r="F35" i="2"/>
  <c r="F36" i="2"/>
  <c r="F25" i="2"/>
  <c r="F28" i="2"/>
  <c r="F33" i="2"/>
  <c r="F32" i="2"/>
  <c r="F27" i="2"/>
  <c r="L39" i="2"/>
  <c r="L31" i="2"/>
  <c r="L32" i="2"/>
  <c r="L33" i="2"/>
  <c r="L36" i="2"/>
  <c r="L28" i="2"/>
  <c r="L29" i="2"/>
  <c r="L30" i="2"/>
  <c r="L34" i="2"/>
  <c r="L27" i="2"/>
  <c r="L35" i="2"/>
  <c r="L26" i="2"/>
  <c r="L37" i="2"/>
  <c r="L25" i="2"/>
  <c r="L38" i="2"/>
  <c r="D39" i="2"/>
  <c r="D31" i="2"/>
  <c r="D32" i="2"/>
  <c r="D33" i="2"/>
  <c r="D36" i="2"/>
  <c r="D28" i="2"/>
  <c r="D37" i="2"/>
  <c r="D38" i="2"/>
  <c r="D29" i="2"/>
  <c r="D30" i="2"/>
  <c r="D27" i="2"/>
  <c r="D26" i="2"/>
  <c r="D35" i="2"/>
  <c r="D25" i="2"/>
  <c r="D34" i="2"/>
  <c r="N23" i="2"/>
  <c r="F23" i="2"/>
  <c r="K32" i="2"/>
  <c r="K33" i="2"/>
  <c r="K25" i="2"/>
  <c r="K34" i="2"/>
  <c r="K37" i="2"/>
  <c r="K29" i="2"/>
  <c r="K30" i="2"/>
  <c r="K28" i="2"/>
  <c r="K31" i="2"/>
  <c r="K27" i="2"/>
  <c r="K38" i="2"/>
  <c r="K39" i="2"/>
  <c r="K35" i="2"/>
  <c r="K26" i="2"/>
  <c r="K36" i="2"/>
  <c r="C32" i="2"/>
  <c r="C33" i="2"/>
  <c r="C25" i="2"/>
  <c r="C34" i="2"/>
  <c r="C37" i="2"/>
  <c r="C29" i="2"/>
  <c r="C38" i="2"/>
  <c r="C39" i="2"/>
  <c r="C27" i="2"/>
  <c r="C26" i="2"/>
  <c r="C28" i="2"/>
  <c r="C30" i="2"/>
  <c r="C31" i="2"/>
  <c r="C35" i="2"/>
  <c r="C36" i="2"/>
  <c r="M23" i="2"/>
  <c r="G43" i="2"/>
  <c r="O43" i="2"/>
  <c r="B38" i="2"/>
  <c r="B30" i="2"/>
  <c r="B37" i="2"/>
  <c r="B29" i="2"/>
  <c r="B33" i="2"/>
  <c r="B25" i="2"/>
  <c r="B28" i="2"/>
  <c r="B27" i="2"/>
  <c r="B34" i="2"/>
  <c r="B39" i="2"/>
  <c r="B26" i="2"/>
  <c r="B36" i="2"/>
  <c r="B35" i="2"/>
  <c r="B31" i="2"/>
  <c r="B32" i="2"/>
  <c r="D23" i="2"/>
  <c r="E38" i="2"/>
  <c r="E30" i="2"/>
  <c r="E39" i="2"/>
  <c r="E31" i="2"/>
  <c r="E32" i="2"/>
  <c r="E35" i="2"/>
  <c r="E27" i="2"/>
  <c r="E36" i="2"/>
  <c r="E25" i="2"/>
  <c r="E37" i="2"/>
  <c r="E34" i="2"/>
  <c r="E26" i="2"/>
  <c r="E28" i="2"/>
  <c r="E29" i="2"/>
  <c r="E33" i="2"/>
  <c r="J33" i="2"/>
  <c r="J25" i="2"/>
  <c r="J34" i="2"/>
  <c r="J26" i="2"/>
  <c r="J35" i="2"/>
  <c r="J38" i="2"/>
  <c r="J30" i="2"/>
  <c r="J31" i="2"/>
  <c r="J27" i="2"/>
  <c r="J32" i="2"/>
  <c r="J29" i="2"/>
  <c r="J36" i="2"/>
  <c r="J37" i="2"/>
  <c r="J39" i="2"/>
  <c r="J28" i="2"/>
  <c r="L23" i="2"/>
  <c r="H43" i="2"/>
  <c r="P43" i="2"/>
  <c r="Q34" i="2"/>
  <c r="Q26" i="2"/>
  <c r="Q35" i="2"/>
  <c r="Q27" i="2"/>
  <c r="Q36" i="2"/>
  <c r="Q39" i="2"/>
  <c r="Q31" i="2"/>
  <c r="Q25" i="2"/>
  <c r="Q32" i="2"/>
  <c r="Q33" i="2"/>
  <c r="Q38" i="2"/>
  <c r="Q29" i="2"/>
  <c r="Q30" i="2"/>
  <c r="Q28" i="2"/>
  <c r="Q37" i="2"/>
  <c r="I34" i="2"/>
  <c r="I26" i="2"/>
  <c r="I35" i="2"/>
  <c r="I27" i="2"/>
  <c r="I36" i="2"/>
  <c r="I39" i="2"/>
  <c r="I31" i="2"/>
  <c r="I32" i="2"/>
  <c r="I33" i="2"/>
  <c r="I37" i="2"/>
  <c r="I38" i="2"/>
  <c r="I25" i="2"/>
  <c r="I30" i="2"/>
  <c r="I29" i="2"/>
  <c r="I28" i="2"/>
  <c r="K23" i="2"/>
  <c r="C23" i="2"/>
  <c r="S51" i="2" l="1"/>
  <c r="R72" i="2"/>
  <c r="S50" i="2"/>
  <c r="R71" i="2"/>
  <c r="S56" i="2"/>
  <c r="R77" i="2"/>
  <c r="S47" i="2"/>
  <c r="R68" i="2"/>
  <c r="R64" i="5" s="1"/>
  <c r="S49" i="2"/>
  <c r="R70" i="2"/>
  <c r="R66" i="5" s="1"/>
  <c r="S46" i="2"/>
  <c r="R67" i="2"/>
  <c r="R63" i="5" s="1"/>
  <c r="S54" i="2"/>
  <c r="R75" i="2"/>
  <c r="S48" i="2"/>
  <c r="R69" i="2"/>
  <c r="R65" i="5" s="1"/>
  <c r="S45" i="2"/>
  <c r="R66" i="2"/>
  <c r="S57" i="2"/>
  <c r="R78" i="2"/>
  <c r="R80" i="2"/>
  <c r="S59" i="2"/>
  <c r="R65" i="2"/>
  <c r="S44" i="2"/>
  <c r="R76" i="2"/>
  <c r="S55" i="2"/>
  <c r="S58" i="2"/>
  <c r="R79" i="2"/>
  <c r="S53" i="2"/>
  <c r="R74" i="2"/>
  <c r="S52" i="2"/>
  <c r="R73" i="2"/>
  <c r="K24" i="2"/>
  <c r="K43" i="2"/>
  <c r="D24" i="2"/>
  <c r="D43" i="2"/>
  <c r="C24" i="2"/>
  <c r="C43" i="2"/>
  <c r="L24" i="2"/>
  <c r="L43" i="2"/>
  <c r="F24" i="2"/>
  <c r="F43" i="2"/>
  <c r="M24" i="2"/>
  <c r="M43" i="2"/>
  <c r="N24" i="2"/>
  <c r="N43" i="2"/>
  <c r="B78" i="1"/>
  <c r="B55" i="1"/>
  <c r="B41" i="1"/>
  <c r="B21" i="1"/>
  <c r="R62" i="5" l="1"/>
  <c r="T44" i="2"/>
  <c r="T65" i="2" s="1"/>
  <c r="S65" i="2"/>
  <c r="T48" i="2"/>
  <c r="T69" i="2" s="1"/>
  <c r="T65" i="5" s="1"/>
  <c r="S69" i="2"/>
  <c r="S65" i="5" s="1"/>
  <c r="T47" i="2"/>
  <c r="T68" i="2" s="1"/>
  <c r="T64" i="5" s="1"/>
  <c r="S68" i="2"/>
  <c r="S64" i="5" s="1"/>
  <c r="S80" i="2"/>
  <c r="T59" i="2"/>
  <c r="T80" i="2" s="1"/>
  <c r="S74" i="2"/>
  <c r="T53" i="2"/>
  <c r="T74" i="2" s="1"/>
  <c r="S75" i="2"/>
  <c r="T54" i="2"/>
  <c r="T75" i="2" s="1"/>
  <c r="T56" i="2"/>
  <c r="T77" i="2" s="1"/>
  <c r="S77" i="2"/>
  <c r="T52" i="2"/>
  <c r="T73" i="2" s="1"/>
  <c r="S73" i="2"/>
  <c r="T58" i="2"/>
  <c r="T79" i="2" s="1"/>
  <c r="S79" i="2"/>
  <c r="T57" i="2"/>
  <c r="T78" i="2" s="1"/>
  <c r="S78" i="2"/>
  <c r="T46" i="2"/>
  <c r="T67" i="2" s="1"/>
  <c r="T63" i="5" s="1"/>
  <c r="S67" i="2"/>
  <c r="S63" i="5" s="1"/>
  <c r="S71" i="2"/>
  <c r="S67" i="5" s="1"/>
  <c r="T50" i="2"/>
  <c r="T71" i="2" s="1"/>
  <c r="T67" i="5" s="1"/>
  <c r="T55" i="2"/>
  <c r="T76" i="2" s="1"/>
  <c r="S76" i="2"/>
  <c r="S66" i="2"/>
  <c r="S62" i="5" s="1"/>
  <c r="T45" i="2"/>
  <c r="T66" i="2" s="1"/>
  <c r="T62" i="5" s="1"/>
  <c r="T49" i="2"/>
  <c r="T70" i="2" s="1"/>
  <c r="T66" i="5" s="1"/>
  <c r="S70" i="2"/>
  <c r="S66" i="5" s="1"/>
  <c r="S72" i="2"/>
  <c r="S68" i="5" s="1"/>
  <c r="T51" i="2"/>
  <c r="T72" i="2" s="1"/>
  <c r="T68" i="5" s="1"/>
  <c r="R67" i="5"/>
  <c r="T32" i="1"/>
  <c r="T69" i="5" l="1"/>
  <c r="S69" i="5"/>
  <c r="R68" i="5"/>
  <c r="T32" i="5"/>
  <c r="X1" i="5" s="1"/>
  <c r="T36" i="1"/>
  <c r="L19" i="5" l="1"/>
  <c r="C48" i="5"/>
  <c r="B51" i="5"/>
  <c r="D53" i="5"/>
  <c r="B35" i="5"/>
  <c r="B39" i="5"/>
  <c r="C39" i="5"/>
  <c r="C32" i="5"/>
  <c r="B52" i="5"/>
  <c r="C36" i="5"/>
  <c r="G8" i="5"/>
  <c r="D49" i="5"/>
  <c r="G9" i="5"/>
  <c r="M19" i="5"/>
  <c r="D48" i="5"/>
  <c r="C51" i="5"/>
  <c r="C46" i="5"/>
  <c r="C35" i="5"/>
  <c r="G11" i="5"/>
  <c r="H19" i="5"/>
  <c r="C52" i="5"/>
  <c r="B33" i="5"/>
  <c r="G10" i="5"/>
  <c r="N19" i="5"/>
  <c r="B49" i="5"/>
  <c r="D51" i="5"/>
  <c r="D46" i="5"/>
  <c r="B36" i="5"/>
  <c r="C49" i="5"/>
  <c r="B46" i="5"/>
  <c r="B32" i="5"/>
  <c r="B47" i="5"/>
  <c r="B37" i="5"/>
  <c r="N82" i="5"/>
  <c r="I19" i="5"/>
  <c r="C47" i="5"/>
  <c r="B50" i="5"/>
  <c r="D52" i="5"/>
  <c r="C33" i="5"/>
  <c r="C37" i="5"/>
  <c r="J19" i="5"/>
  <c r="D47" i="5"/>
  <c r="C50" i="5"/>
  <c r="B53" i="5"/>
  <c r="B34" i="5"/>
  <c r="B38" i="5"/>
  <c r="K19" i="5"/>
  <c r="B48" i="5"/>
  <c r="D50" i="5"/>
  <c r="C53" i="5"/>
  <c r="C34" i="5"/>
  <c r="C38" i="5"/>
  <c r="T70" i="5"/>
  <c r="S70" i="5"/>
  <c r="R69" i="5"/>
  <c r="R25" i="1"/>
  <c r="T36" i="5"/>
  <c r="K25" i="1"/>
  <c r="H25" i="1"/>
  <c r="T25" i="1"/>
  <c r="S25" i="1"/>
  <c r="O25" i="1"/>
  <c r="E25" i="1"/>
  <c r="M25" i="1"/>
  <c r="L25" i="1"/>
  <c r="F25" i="1"/>
  <c r="N25" i="1"/>
  <c r="D25" i="1"/>
  <c r="C25" i="1"/>
  <c r="G25" i="1"/>
  <c r="Q25" i="1"/>
  <c r="B25" i="1"/>
  <c r="J25" i="1"/>
  <c r="P25" i="1"/>
  <c r="I25" i="1"/>
  <c r="Z1" i="5"/>
  <c r="Z2" i="5"/>
  <c r="B41" i="5" l="1"/>
  <c r="B55" i="5"/>
  <c r="E8" i="5"/>
  <c r="F10" i="5"/>
  <c r="F8" i="5"/>
  <c r="F11" i="5"/>
  <c r="F9" i="5"/>
  <c r="E9" i="5"/>
  <c r="E10" i="5"/>
  <c r="E11" i="5"/>
  <c r="M82" i="5"/>
  <c r="L82" i="5"/>
  <c r="T71" i="5"/>
  <c r="R70" i="5"/>
  <c r="S71" i="5"/>
  <c r="M25" i="5"/>
  <c r="L25" i="5"/>
  <c r="B25" i="5"/>
  <c r="C25" i="5"/>
  <c r="S25" i="5"/>
  <c r="G25" i="5"/>
  <c r="I25" i="5"/>
  <c r="E25" i="5"/>
  <c r="N25" i="5"/>
  <c r="H25" i="5"/>
  <c r="J25" i="5"/>
  <c r="D25" i="5"/>
  <c r="K25" i="5"/>
  <c r="T25" i="5"/>
  <c r="F25" i="5"/>
  <c r="R25" i="5"/>
  <c r="Q25" i="5"/>
  <c r="P25" i="5"/>
  <c r="O19" i="5"/>
  <c r="B21" i="5" s="1"/>
  <c r="B13" i="5" l="1"/>
  <c r="O25" i="5"/>
  <c r="T72" i="5"/>
  <c r="S72" i="5"/>
  <c r="R71" i="5"/>
  <c r="T73" i="5" l="1"/>
  <c r="R72" i="5"/>
  <c r="S73" i="5"/>
  <c r="T74" i="5" l="1"/>
  <c r="S74" i="5"/>
  <c r="R73" i="5"/>
  <c r="T75" i="5" l="1"/>
  <c r="T76" i="5"/>
  <c r="R74" i="5"/>
  <c r="S75" i="5"/>
  <c r="S76" i="5"/>
  <c r="R75" i="5" l="1"/>
  <c r="R76" i="5"/>
  <c r="B78" i="5" l="1"/>
  <c r="B65" i="2"/>
</calcChain>
</file>

<file path=xl/sharedStrings.xml><?xml version="1.0" encoding="utf-8"?>
<sst xmlns="http://schemas.openxmlformats.org/spreadsheetml/2006/main" count="99" uniqueCount="61">
  <si>
    <t>iq max =</t>
  </si>
  <si>
    <t>MAP PEDALE ORI</t>
  </si>
  <si>
    <t>MAP couple ORI</t>
  </si>
  <si>
    <t>tr/min</t>
  </si>
  <si>
    <t>IQ</t>
  </si>
  <si>
    <t>iq max=</t>
  </si>
  <si>
    <t>MAP IQ fct(T°C eau)</t>
  </si>
  <si>
    <t>MAP IQ fct(T°C huile)</t>
  </si>
  <si>
    <t xml:space="preserve">°C                            
tr/min  </t>
  </si>
  <si>
    <t xml:space="preserve">°C                               
tr/min  </t>
  </si>
  <si>
    <t xml:space="preserve"> %
tr/min </t>
  </si>
  <si>
    <t>MAP SMOKE ori</t>
  </si>
  <si>
    <t>ori</t>
  </si>
  <si>
    <t xml:space="preserve">IQ MAX  = </t>
  </si>
  <si>
    <t xml:space="preserve">mm3/cp                            
tr/min  </t>
  </si>
  <si>
    <t>couple maxi =</t>
  </si>
  <si>
    <t>CONV IQ/COUPLE</t>
  </si>
  <si>
    <t>CONV</t>
  </si>
  <si>
    <t>m.-1 / IQ</t>
  </si>
  <si>
    <t>m.kg-1</t>
  </si>
  <si>
    <t>mg</t>
  </si>
  <si>
    <t>IQ MAX MODDER (théorique) =</t>
  </si>
  <si>
    <t>%</t>
  </si>
  <si>
    <t>MAP turbo ori</t>
  </si>
  <si>
    <t xml:space="preserve">IQ                           
tr/min  </t>
  </si>
  <si>
    <t>bars</t>
  </si>
  <si>
    <t>SMOKE ORI</t>
  </si>
  <si>
    <t>MAP MOD</t>
  </si>
  <si>
    <t>AIR FUEL RATIO</t>
  </si>
  <si>
    <t>AIR FUEL RATIO OPTIMAL</t>
  </si>
  <si>
    <t>Cylindrée</t>
  </si>
  <si>
    <t>cm3</t>
  </si>
  <si>
    <t xml:space="preserve">MAF </t>
  </si>
  <si>
    <t>MAF MAX ORI</t>
  </si>
  <si>
    <t>MAF MAX OPTIMAL</t>
  </si>
  <si>
    <t>MAF MIN ORI</t>
  </si>
  <si>
    <t>MAF MIN MOD</t>
  </si>
  <si>
    <t>COEFF</t>
  </si>
  <si>
    <t>SMOKE MOD</t>
  </si>
  <si>
    <t>FOND JAUNE = ZONE DE MODIF</t>
  </si>
  <si>
    <t>AFR ORI</t>
  </si>
  <si>
    <t>AFR MOD</t>
  </si>
  <si>
    <t xml:space="preserve">Soit + </t>
  </si>
  <si>
    <t>ou</t>
  </si>
  <si>
    <t>COUPLE DESIRE =</t>
  </si>
  <si>
    <t>non modder</t>
  </si>
  <si>
    <t>modder</t>
  </si>
  <si>
    <t>MAP turbo MOD</t>
  </si>
  <si>
    <t>MAP SMOKE MOD</t>
  </si>
  <si>
    <t>MAP couple MOD</t>
  </si>
  <si>
    <t>MAP PEDALE MOD</t>
  </si>
  <si>
    <t>MAF max théorique ori</t>
  </si>
  <si>
    <t>MAF max théorique mod</t>
  </si>
  <si>
    <t>ATTENTION AJOUT DE 3 COLONNES DONC 3 A SUPPRIMER</t>
  </si>
  <si>
    <t>ICI NOUS SUPPRIMERONS LES CASES IQ: 14, 24, 34</t>
  </si>
  <si>
    <t>ICI NOUS SUPPRIMERONS LES CASES MAF: 300,400, 510</t>
  </si>
  <si>
    <t>Zone modifié</t>
  </si>
  <si>
    <t>A REMPLIR ===&gt;</t>
  </si>
  <si>
    <t>Pression max =</t>
  </si>
  <si>
    <t>(Soit env+10%)</t>
  </si>
  <si>
    <t>&lt;== A REMPLIR Si NECESSAIRE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</si>
</sst>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b/>
      <u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u/>
      <sz val="10"/>
      <color theme="1" tint="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2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3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2" fontId="10" fillId="0" borderId="1" xfId="0" applyNumberFormat="1" applyFont="1" applyBorder="1" applyAlignment="1" applyProtection="1">
      <alignment horizontal="center" vertical="center" wrapText="1"/>
    </xf>
    <xf numFmtId="2" fontId="6" fillId="0" borderId="1" xfId="0" applyNumberFormat="1" applyFont="1" applyBorder="1" applyAlignment="1" applyProtection="1">
      <alignment horizontal="center" vertical="center" wrapText="1"/>
    </xf>
    <xf numFmtId="2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" fontId="22" fillId="0" borderId="1" xfId="0" applyNumberFormat="1" applyFont="1" applyBorder="1" applyAlignment="1" applyProtection="1">
      <alignment horizontal="center" vertical="center"/>
    </xf>
    <xf numFmtId="1" fontId="21" fillId="0" borderId="1" xfId="0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2" fontId="6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horizontal="center" vertical="center"/>
      <protection locked="0"/>
    </xf>
    <xf numFmtId="2" fontId="23" fillId="0" borderId="1" xfId="0" applyNumberFormat="1" applyFont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/>
    </xf>
    <xf numFmtId="2" fontId="6" fillId="5" borderId="1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1" fontId="24" fillId="2" borderId="1" xfId="0" applyNumberFormat="1" applyFont="1" applyFill="1" applyBorder="1" applyAlignment="1" applyProtection="1">
      <alignment horizontal="center" vertical="center" wrapText="1"/>
    </xf>
    <xf numFmtId="1" fontId="20" fillId="2" borderId="1" xfId="0" applyNumberFormat="1" applyFont="1" applyFill="1" applyBorder="1" applyAlignment="1" applyProtection="1">
      <alignment horizontal="center" vertical="center" wrapText="1"/>
    </xf>
    <xf numFmtId="0" fontId="25" fillId="4" borderId="0" xfId="0" applyFont="1" applyFill="1" applyAlignment="1" applyProtection="1">
      <alignment horizontal="right" vertical="center"/>
    </xf>
    <xf numFmtId="0" fontId="0" fillId="0" borderId="0" xfId="0" applyAlignment="1" applyProtection="1">
      <alignment horizontal="center" vertical="center" wrapText="1"/>
    </xf>
    <xf numFmtId="0" fontId="27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2" fontId="28" fillId="0" borderId="0" xfId="0" applyNumberFormat="1" applyFont="1" applyAlignment="1">
      <alignment horizontal="center" vertical="center"/>
    </xf>
    <xf numFmtId="0" fontId="29" fillId="0" borderId="0" xfId="0" applyFont="1" applyAlignment="1" applyProtection="1">
      <alignment horizontal="center" vertical="center"/>
    </xf>
    <xf numFmtId="2" fontId="29" fillId="0" borderId="0" xfId="0" applyNumberFormat="1" applyFont="1" applyFill="1" applyAlignment="1" applyProtection="1">
      <alignment horizontal="center" vertical="center"/>
      <protection locked="0"/>
    </xf>
    <xf numFmtId="0" fontId="30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ori!$B$3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ori!$A$4:$A$11</c:f>
              <c:numCache>
                <c:formatCode>General</c:formatCode>
                <c:ptCount val="8"/>
                <c:pt idx="0">
                  <c:v>0</c:v>
                </c:pt>
                <c:pt idx="1">
                  <c:v>600</c:v>
                </c:pt>
                <c:pt idx="2">
                  <c:v>900</c:v>
                </c:pt>
                <c:pt idx="3">
                  <c:v>1100</c:v>
                </c:pt>
                <c:pt idx="4">
                  <c:v>1500</c:v>
                </c:pt>
                <c:pt idx="5">
                  <c:v>2250</c:v>
                </c:pt>
                <c:pt idx="6">
                  <c:v>3000</c:v>
                </c:pt>
                <c:pt idx="7">
                  <c:v>5001</c:v>
                </c:pt>
              </c:numCache>
            </c:numRef>
          </c:cat>
          <c:val>
            <c:numRef>
              <c:f>ori!$B$4:$B$11</c:f>
              <c:numCache>
                <c:formatCode>General</c:formatCode>
                <c:ptCount val="8"/>
                <c:pt idx="0">
                  <c:v>50</c:v>
                </c:pt>
                <c:pt idx="1">
                  <c:v>14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ori!$C$3</c:f>
              <c:strCache>
                <c:ptCount val="1"/>
                <c:pt idx="0">
                  <c:v>10</c:v>
                </c:pt>
              </c:strCache>
            </c:strRef>
          </c:tx>
          <c:cat>
            <c:numRef>
              <c:f>ori!$A$4:$A$11</c:f>
              <c:numCache>
                <c:formatCode>General</c:formatCode>
                <c:ptCount val="8"/>
                <c:pt idx="0">
                  <c:v>0</c:v>
                </c:pt>
                <c:pt idx="1">
                  <c:v>600</c:v>
                </c:pt>
                <c:pt idx="2">
                  <c:v>900</c:v>
                </c:pt>
                <c:pt idx="3">
                  <c:v>1100</c:v>
                </c:pt>
                <c:pt idx="4">
                  <c:v>1500</c:v>
                </c:pt>
                <c:pt idx="5">
                  <c:v>2250</c:v>
                </c:pt>
                <c:pt idx="6">
                  <c:v>3000</c:v>
                </c:pt>
                <c:pt idx="7">
                  <c:v>5001</c:v>
                </c:pt>
              </c:numCache>
            </c:numRef>
          </c:cat>
          <c:val>
            <c:numRef>
              <c:f>ori!$C$4:$C$11</c:f>
              <c:numCache>
                <c:formatCode>General</c:formatCode>
                <c:ptCount val="8"/>
                <c:pt idx="0">
                  <c:v>53</c:v>
                </c:pt>
                <c:pt idx="1">
                  <c:v>28</c:v>
                </c:pt>
                <c:pt idx="2">
                  <c:v>17</c:v>
                </c:pt>
                <c:pt idx="3">
                  <c:v>13</c:v>
                </c:pt>
                <c:pt idx="4">
                  <c:v>11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</c:numCache>
            </c:numRef>
          </c:val>
        </c:ser>
        <c:ser>
          <c:idx val="2"/>
          <c:order val="2"/>
          <c:tx>
            <c:strRef>
              <c:f>ori!$D$3</c:f>
              <c:strCache>
                <c:ptCount val="1"/>
                <c:pt idx="0">
                  <c:v>20</c:v>
                </c:pt>
              </c:strCache>
            </c:strRef>
          </c:tx>
          <c:cat>
            <c:numRef>
              <c:f>ori!$A$4:$A$11</c:f>
              <c:numCache>
                <c:formatCode>General</c:formatCode>
                <c:ptCount val="8"/>
                <c:pt idx="0">
                  <c:v>0</c:v>
                </c:pt>
                <c:pt idx="1">
                  <c:v>600</c:v>
                </c:pt>
                <c:pt idx="2">
                  <c:v>900</c:v>
                </c:pt>
                <c:pt idx="3">
                  <c:v>1100</c:v>
                </c:pt>
                <c:pt idx="4">
                  <c:v>1500</c:v>
                </c:pt>
                <c:pt idx="5">
                  <c:v>2250</c:v>
                </c:pt>
                <c:pt idx="6">
                  <c:v>3000</c:v>
                </c:pt>
                <c:pt idx="7">
                  <c:v>5001</c:v>
                </c:pt>
              </c:numCache>
            </c:numRef>
          </c:cat>
          <c:val>
            <c:numRef>
              <c:f>ori!$D$4:$D$11</c:f>
              <c:numCache>
                <c:formatCode>General</c:formatCode>
                <c:ptCount val="8"/>
                <c:pt idx="0">
                  <c:v>55</c:v>
                </c:pt>
                <c:pt idx="1">
                  <c:v>43</c:v>
                </c:pt>
                <c:pt idx="2">
                  <c:v>38</c:v>
                </c:pt>
                <c:pt idx="3">
                  <c:v>35</c:v>
                </c:pt>
                <c:pt idx="4">
                  <c:v>30</c:v>
                </c:pt>
                <c:pt idx="5">
                  <c:v>23</c:v>
                </c:pt>
                <c:pt idx="6">
                  <c:v>19</c:v>
                </c:pt>
                <c:pt idx="7">
                  <c:v>11</c:v>
                </c:pt>
              </c:numCache>
            </c:numRef>
          </c:val>
        </c:ser>
        <c:ser>
          <c:idx val="3"/>
          <c:order val="3"/>
          <c:tx>
            <c:strRef>
              <c:f>ori!$E$3</c:f>
              <c:strCache>
                <c:ptCount val="1"/>
                <c:pt idx="0">
                  <c:v>40</c:v>
                </c:pt>
              </c:strCache>
            </c:strRef>
          </c:tx>
          <c:cat>
            <c:numRef>
              <c:f>ori!$A$4:$A$11</c:f>
              <c:numCache>
                <c:formatCode>General</c:formatCode>
                <c:ptCount val="8"/>
                <c:pt idx="0">
                  <c:v>0</c:v>
                </c:pt>
                <c:pt idx="1">
                  <c:v>600</c:v>
                </c:pt>
                <c:pt idx="2">
                  <c:v>900</c:v>
                </c:pt>
                <c:pt idx="3">
                  <c:v>1100</c:v>
                </c:pt>
                <c:pt idx="4">
                  <c:v>1500</c:v>
                </c:pt>
                <c:pt idx="5">
                  <c:v>2250</c:v>
                </c:pt>
                <c:pt idx="6">
                  <c:v>3000</c:v>
                </c:pt>
                <c:pt idx="7">
                  <c:v>5001</c:v>
                </c:pt>
              </c:numCache>
            </c:numRef>
          </c:cat>
          <c:val>
            <c:numRef>
              <c:f>ori!$E$4:$E$11</c:f>
              <c:numCache>
                <c:formatCode>General</c:formatCode>
                <c:ptCount val="8"/>
                <c:pt idx="0">
                  <c:v>65</c:v>
                </c:pt>
                <c:pt idx="1">
                  <c:v>59</c:v>
                </c:pt>
                <c:pt idx="2">
                  <c:v>56</c:v>
                </c:pt>
                <c:pt idx="3">
                  <c:v>54</c:v>
                </c:pt>
                <c:pt idx="4">
                  <c:v>51</c:v>
                </c:pt>
                <c:pt idx="5">
                  <c:v>46</c:v>
                </c:pt>
                <c:pt idx="6">
                  <c:v>42</c:v>
                </c:pt>
                <c:pt idx="7">
                  <c:v>34</c:v>
                </c:pt>
              </c:numCache>
            </c:numRef>
          </c:val>
        </c:ser>
        <c:ser>
          <c:idx val="4"/>
          <c:order val="4"/>
          <c:tx>
            <c:strRef>
              <c:f>ori!$F$3</c:f>
              <c:strCache>
                <c:ptCount val="1"/>
                <c:pt idx="0">
                  <c:v>80</c:v>
                </c:pt>
              </c:strCache>
            </c:strRef>
          </c:tx>
          <c:cat>
            <c:numRef>
              <c:f>ori!$A$4:$A$11</c:f>
              <c:numCache>
                <c:formatCode>General</c:formatCode>
                <c:ptCount val="8"/>
                <c:pt idx="0">
                  <c:v>0</c:v>
                </c:pt>
                <c:pt idx="1">
                  <c:v>600</c:v>
                </c:pt>
                <c:pt idx="2">
                  <c:v>900</c:v>
                </c:pt>
                <c:pt idx="3">
                  <c:v>1100</c:v>
                </c:pt>
                <c:pt idx="4">
                  <c:v>1500</c:v>
                </c:pt>
                <c:pt idx="5">
                  <c:v>2250</c:v>
                </c:pt>
                <c:pt idx="6">
                  <c:v>3000</c:v>
                </c:pt>
                <c:pt idx="7">
                  <c:v>5001</c:v>
                </c:pt>
              </c:numCache>
            </c:numRef>
          </c:cat>
          <c:val>
            <c:numRef>
              <c:f>ori!$F$4:$F$11</c:f>
              <c:numCache>
                <c:formatCode>General</c:formatCode>
                <c:ptCount val="8"/>
                <c:pt idx="0">
                  <c:v>68</c:v>
                </c:pt>
                <c:pt idx="1">
                  <c:v>66</c:v>
                </c:pt>
                <c:pt idx="2">
                  <c:v>65</c:v>
                </c:pt>
                <c:pt idx="3">
                  <c:v>64</c:v>
                </c:pt>
                <c:pt idx="4">
                  <c:v>63</c:v>
                </c:pt>
                <c:pt idx="5">
                  <c:v>60</c:v>
                </c:pt>
                <c:pt idx="6">
                  <c:v>57</c:v>
                </c:pt>
                <c:pt idx="7">
                  <c:v>53</c:v>
                </c:pt>
              </c:numCache>
            </c:numRef>
          </c:val>
        </c:ser>
        <c:ser>
          <c:idx val="5"/>
          <c:order val="5"/>
          <c:tx>
            <c:strRef>
              <c:f>ori!$G$3</c:f>
              <c:strCache>
                <c:ptCount val="1"/>
                <c:pt idx="0">
                  <c:v>100</c:v>
                </c:pt>
              </c:strCache>
            </c:strRef>
          </c:tx>
          <c:cat>
            <c:numRef>
              <c:f>ori!$A$4:$A$11</c:f>
              <c:numCache>
                <c:formatCode>General</c:formatCode>
                <c:ptCount val="8"/>
                <c:pt idx="0">
                  <c:v>0</c:v>
                </c:pt>
                <c:pt idx="1">
                  <c:v>600</c:v>
                </c:pt>
                <c:pt idx="2">
                  <c:v>900</c:v>
                </c:pt>
                <c:pt idx="3">
                  <c:v>1100</c:v>
                </c:pt>
                <c:pt idx="4">
                  <c:v>1500</c:v>
                </c:pt>
                <c:pt idx="5">
                  <c:v>2250</c:v>
                </c:pt>
                <c:pt idx="6">
                  <c:v>3000</c:v>
                </c:pt>
                <c:pt idx="7">
                  <c:v>5001</c:v>
                </c:pt>
              </c:numCache>
            </c:numRef>
          </c:cat>
          <c:val>
            <c:numRef>
              <c:f>ori!$G$4:$G$11</c:f>
              <c:numCache>
                <c:formatCode>General</c:formatCode>
                <c:ptCount val="8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</c:numCache>
            </c:numRef>
          </c:val>
        </c:ser>
        <c:bandFmts/>
        <c:axId val="117752576"/>
        <c:axId val="117754112"/>
        <c:axId val="97319552"/>
      </c:surface3DChart>
      <c:catAx>
        <c:axId val="11775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754112"/>
        <c:crosses val="autoZero"/>
        <c:auto val="1"/>
        <c:lblAlgn val="ctr"/>
        <c:lblOffset val="100"/>
        <c:noMultiLvlLbl val="0"/>
      </c:catAx>
      <c:valAx>
        <c:axId val="117754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752576"/>
        <c:crosses val="autoZero"/>
        <c:crossBetween val="midCat"/>
      </c:valAx>
      <c:serAx>
        <c:axId val="973195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7754112"/>
        <c:crosses val="autoZero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40"/>
      <c:rAngAx val="0"/>
      <c:perspective val="11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MOD!$B$45</c:f>
              <c:strCache>
                <c:ptCount val="1"/>
                <c:pt idx="0">
                  <c:v>84</c:v>
                </c:pt>
              </c:strCache>
            </c:strRef>
          </c:tx>
          <c:cat>
            <c:numRef>
              <c:f>MOD!$A$46:$A$53</c:f>
              <c:numCache>
                <c:formatCode>General</c:formatCode>
                <c:ptCount val="8"/>
                <c:pt idx="0">
                  <c:v>1000</c:v>
                </c:pt>
                <c:pt idx="1">
                  <c:v>1250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4000</c:v>
                </c:pt>
                <c:pt idx="7">
                  <c:v>4530</c:v>
                </c:pt>
              </c:numCache>
            </c:numRef>
          </c:cat>
          <c:val>
            <c:numRef>
              <c:f>MOD!$B$46:$B$53</c:f>
              <c:numCache>
                <c:formatCode>0.00</c:formatCode>
                <c:ptCount val="8"/>
                <c:pt idx="0">
                  <c:v>70.588235294117652</c:v>
                </c:pt>
                <c:pt idx="1">
                  <c:v>70.588235294117652</c:v>
                </c:pt>
                <c:pt idx="2">
                  <c:v>70.588235294117652</c:v>
                </c:pt>
                <c:pt idx="3">
                  <c:v>70.588235294117652</c:v>
                </c:pt>
                <c:pt idx="4">
                  <c:v>70.588235294117652</c:v>
                </c:pt>
                <c:pt idx="5">
                  <c:v>70.588235294117652</c:v>
                </c:pt>
                <c:pt idx="6">
                  <c:v>70.588235294117652</c:v>
                </c:pt>
                <c:pt idx="7">
                  <c:v>70.588235294117652</c:v>
                </c:pt>
              </c:numCache>
            </c:numRef>
          </c:val>
        </c:ser>
        <c:ser>
          <c:idx val="1"/>
          <c:order val="1"/>
          <c:tx>
            <c:strRef>
              <c:f>MOD!$C$45</c:f>
              <c:strCache>
                <c:ptCount val="1"/>
                <c:pt idx="0">
                  <c:v>88</c:v>
                </c:pt>
              </c:strCache>
            </c:strRef>
          </c:tx>
          <c:cat>
            <c:numRef>
              <c:f>MOD!$A$46:$A$53</c:f>
              <c:numCache>
                <c:formatCode>General</c:formatCode>
                <c:ptCount val="8"/>
                <c:pt idx="0">
                  <c:v>1000</c:v>
                </c:pt>
                <c:pt idx="1">
                  <c:v>1250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4000</c:v>
                </c:pt>
                <c:pt idx="7">
                  <c:v>4530</c:v>
                </c:pt>
              </c:numCache>
            </c:numRef>
          </c:cat>
          <c:val>
            <c:numRef>
              <c:f>MOD!$C$46:$C$53</c:f>
              <c:numCache>
                <c:formatCode>0.00</c:formatCode>
                <c:ptCount val="8"/>
                <c:pt idx="0">
                  <c:v>70.588235294117652</c:v>
                </c:pt>
                <c:pt idx="1">
                  <c:v>70.588235294117652</c:v>
                </c:pt>
                <c:pt idx="2">
                  <c:v>70.588235294117652</c:v>
                </c:pt>
                <c:pt idx="3">
                  <c:v>70.588235294117652</c:v>
                </c:pt>
                <c:pt idx="4">
                  <c:v>70.588235294117652</c:v>
                </c:pt>
                <c:pt idx="5">
                  <c:v>70.588235294117652</c:v>
                </c:pt>
                <c:pt idx="6">
                  <c:v>70.588235294117652</c:v>
                </c:pt>
                <c:pt idx="7">
                  <c:v>70.588235294117652</c:v>
                </c:pt>
              </c:numCache>
            </c:numRef>
          </c:val>
        </c:ser>
        <c:ser>
          <c:idx val="2"/>
          <c:order val="2"/>
          <c:tx>
            <c:strRef>
              <c:f>MOD!$D$45</c:f>
              <c:strCache>
                <c:ptCount val="1"/>
                <c:pt idx="0">
                  <c:v>95</c:v>
                </c:pt>
              </c:strCache>
            </c:strRef>
          </c:tx>
          <c:cat>
            <c:numRef>
              <c:f>MOD!$A$46:$A$53</c:f>
              <c:numCache>
                <c:formatCode>General</c:formatCode>
                <c:ptCount val="8"/>
                <c:pt idx="0">
                  <c:v>1000</c:v>
                </c:pt>
                <c:pt idx="1">
                  <c:v>1250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4000</c:v>
                </c:pt>
                <c:pt idx="7">
                  <c:v>4530</c:v>
                </c:pt>
              </c:numCache>
            </c:numRef>
          </c:cat>
          <c:val>
            <c:numRef>
              <c:f>MOD!$D$46:$D$53</c:f>
              <c:numCache>
                <c:formatCode>0.00</c:formatCode>
                <c:ptCount val="8"/>
                <c:pt idx="0">
                  <c:v>70.588235294117652</c:v>
                </c:pt>
                <c:pt idx="1">
                  <c:v>70.588235294117652</c:v>
                </c:pt>
                <c:pt idx="2">
                  <c:v>70.588235294117652</c:v>
                </c:pt>
                <c:pt idx="3">
                  <c:v>70.588235294117652</c:v>
                </c:pt>
                <c:pt idx="4">
                  <c:v>70.588235294117652</c:v>
                </c:pt>
                <c:pt idx="5">
                  <c:v>70.588235294117652</c:v>
                </c:pt>
                <c:pt idx="6">
                  <c:v>70.588235294117652</c:v>
                </c:pt>
                <c:pt idx="7">
                  <c:v>70.588235294117652</c:v>
                </c:pt>
              </c:numCache>
            </c:numRef>
          </c:val>
        </c:ser>
        <c:ser>
          <c:idx val="3"/>
          <c:order val="3"/>
          <c:tx>
            <c:strRef>
              <c:f>MOD!$E$45</c:f>
              <c:strCache>
                <c:ptCount val="1"/>
                <c:pt idx="0">
                  <c:v>100</c:v>
                </c:pt>
              </c:strCache>
            </c:strRef>
          </c:tx>
          <c:cat>
            <c:numRef>
              <c:f>MOD!$A$46:$A$53</c:f>
              <c:numCache>
                <c:formatCode>General</c:formatCode>
                <c:ptCount val="8"/>
                <c:pt idx="0">
                  <c:v>1000</c:v>
                </c:pt>
                <c:pt idx="1">
                  <c:v>1250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4000</c:v>
                </c:pt>
                <c:pt idx="7">
                  <c:v>4530</c:v>
                </c:pt>
              </c:numCache>
            </c:numRef>
          </c:cat>
          <c:val>
            <c:numRef>
              <c:f>MOD!$E$46:$E$53</c:f>
              <c:numCache>
                <c:formatCode>General</c:formatCode>
                <c:ptCount val="8"/>
                <c:pt idx="0">
                  <c:v>53</c:v>
                </c:pt>
                <c:pt idx="1">
                  <c:v>58</c:v>
                </c:pt>
                <c:pt idx="2">
                  <c:v>51</c:v>
                </c:pt>
                <c:pt idx="3">
                  <c:v>42</c:v>
                </c:pt>
                <c:pt idx="4">
                  <c:v>41</c:v>
                </c:pt>
                <c:pt idx="5">
                  <c:v>40</c:v>
                </c:pt>
                <c:pt idx="6">
                  <c:v>40</c:v>
                </c:pt>
                <c:pt idx="7">
                  <c:v>36</c:v>
                </c:pt>
              </c:numCache>
            </c:numRef>
          </c:val>
        </c:ser>
        <c:ser>
          <c:idx val="4"/>
          <c:order val="4"/>
          <c:tx>
            <c:strRef>
              <c:f>MOD!$F$45</c:f>
              <c:strCache>
                <c:ptCount val="1"/>
                <c:pt idx="0">
                  <c:v>100</c:v>
                </c:pt>
              </c:strCache>
            </c:strRef>
          </c:tx>
          <c:cat>
            <c:numRef>
              <c:f>MOD!$A$46:$A$53</c:f>
              <c:numCache>
                <c:formatCode>General</c:formatCode>
                <c:ptCount val="8"/>
                <c:pt idx="0">
                  <c:v>1000</c:v>
                </c:pt>
                <c:pt idx="1">
                  <c:v>1250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4000</c:v>
                </c:pt>
                <c:pt idx="7">
                  <c:v>4530</c:v>
                </c:pt>
              </c:numCache>
            </c:numRef>
          </c:cat>
          <c:val>
            <c:numRef>
              <c:f>MOD!$F$46:$F$53</c:f>
              <c:numCache>
                <c:formatCode>General</c:formatCode>
                <c:ptCount val="8"/>
                <c:pt idx="0">
                  <c:v>53</c:v>
                </c:pt>
                <c:pt idx="1">
                  <c:v>58</c:v>
                </c:pt>
                <c:pt idx="2">
                  <c:v>51</c:v>
                </c:pt>
                <c:pt idx="3">
                  <c:v>42</c:v>
                </c:pt>
                <c:pt idx="4">
                  <c:v>41</c:v>
                </c:pt>
                <c:pt idx="5">
                  <c:v>40</c:v>
                </c:pt>
                <c:pt idx="6">
                  <c:v>40</c:v>
                </c:pt>
                <c:pt idx="7">
                  <c:v>36</c:v>
                </c:pt>
              </c:numCache>
            </c:numRef>
          </c:val>
        </c:ser>
        <c:ser>
          <c:idx val="5"/>
          <c:order val="5"/>
          <c:tx>
            <c:strRef>
              <c:f>MOD!$G$45</c:f>
              <c:strCache>
                <c:ptCount val="1"/>
                <c:pt idx="0">
                  <c:v>100</c:v>
                </c:pt>
              </c:strCache>
            </c:strRef>
          </c:tx>
          <c:cat>
            <c:numRef>
              <c:f>MOD!$A$46:$A$53</c:f>
              <c:numCache>
                <c:formatCode>General</c:formatCode>
                <c:ptCount val="8"/>
                <c:pt idx="0">
                  <c:v>1000</c:v>
                </c:pt>
                <c:pt idx="1">
                  <c:v>1250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4000</c:v>
                </c:pt>
                <c:pt idx="7">
                  <c:v>4530</c:v>
                </c:pt>
              </c:numCache>
            </c:numRef>
          </c:cat>
          <c:val>
            <c:numRef>
              <c:f>MOD!$G$46:$G$53</c:f>
              <c:numCache>
                <c:formatCode>General</c:formatCode>
                <c:ptCount val="8"/>
                <c:pt idx="0">
                  <c:v>53</c:v>
                </c:pt>
                <c:pt idx="1">
                  <c:v>58</c:v>
                </c:pt>
                <c:pt idx="2">
                  <c:v>51</c:v>
                </c:pt>
                <c:pt idx="3">
                  <c:v>42</c:v>
                </c:pt>
                <c:pt idx="4">
                  <c:v>41</c:v>
                </c:pt>
                <c:pt idx="5">
                  <c:v>40</c:v>
                </c:pt>
                <c:pt idx="6">
                  <c:v>40</c:v>
                </c:pt>
                <c:pt idx="7">
                  <c:v>36</c:v>
                </c:pt>
              </c:numCache>
            </c:numRef>
          </c:val>
        </c:ser>
        <c:bandFmts/>
        <c:axId val="123023360"/>
        <c:axId val="123024896"/>
        <c:axId val="121886464"/>
      </c:surface3DChart>
      <c:catAx>
        <c:axId val="12302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024896"/>
        <c:crosses val="autoZero"/>
        <c:auto val="1"/>
        <c:lblAlgn val="ctr"/>
        <c:lblOffset val="100"/>
        <c:noMultiLvlLbl val="0"/>
      </c:catAx>
      <c:valAx>
        <c:axId val="123024896"/>
        <c:scaling>
          <c:orientation val="minMax"/>
        </c:scaling>
        <c:delete val="0"/>
        <c:axPos val="r"/>
        <c:majorGridlines/>
        <c:numFmt formatCode="0.00" sourceLinked="1"/>
        <c:majorTickMark val="out"/>
        <c:minorTickMark val="none"/>
        <c:tickLblPos val="nextTo"/>
        <c:crossAx val="123023360"/>
        <c:crosses val="autoZero"/>
        <c:crossBetween val="midCat"/>
      </c:valAx>
      <c:serAx>
        <c:axId val="121886464"/>
        <c:scaling>
          <c:orientation val="minMax"/>
        </c:scaling>
        <c:delete val="0"/>
        <c:axPos val="b"/>
        <c:majorTickMark val="out"/>
        <c:minorTickMark val="none"/>
        <c:tickLblPos val="nextTo"/>
        <c:crossAx val="123024896"/>
        <c:crosses val="autoZero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6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090657314908817E-2"/>
          <c:y val="2.1928901474789798E-2"/>
          <c:w val="0.86901292300294519"/>
          <c:h val="0.85111673252721232"/>
        </c:manualLayout>
      </c:layout>
      <c:surface3DChart>
        <c:wireframe val="0"/>
        <c:ser>
          <c:idx val="0"/>
          <c:order val="0"/>
          <c:tx>
            <c:strRef>
              <c:f>MOD!$B$60</c:f>
              <c:strCache>
                <c:ptCount val="1"/>
                <c:pt idx="0">
                  <c:v>250</c:v>
                </c:pt>
              </c:strCache>
            </c:strRef>
          </c:tx>
          <c:cat>
            <c:numRef>
              <c:f>MOD!$A$61:$A$76</c:f>
              <c:numCache>
                <c:formatCode>0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MOD!$B$61:$B$76</c:f>
              <c:numCache>
                <c:formatCode>0.00</c:formatCode>
                <c:ptCount val="16"/>
                <c:pt idx="0">
                  <c:v>0</c:v>
                </c:pt>
                <c:pt idx="1">
                  <c:v>62</c:v>
                </c:pt>
                <c:pt idx="2">
                  <c:v>62</c:v>
                </c:pt>
                <c:pt idx="3">
                  <c:v>28</c:v>
                </c:pt>
                <c:pt idx="4">
                  <c:v>28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  <c:pt idx="10">
                  <c:v>29</c:v>
                </c:pt>
                <c:pt idx="11">
                  <c:v>29</c:v>
                </c:pt>
                <c:pt idx="12">
                  <c:v>29</c:v>
                </c:pt>
                <c:pt idx="13">
                  <c:v>29</c:v>
                </c:pt>
                <c:pt idx="14">
                  <c:v>29</c:v>
                </c:pt>
                <c:pt idx="15">
                  <c:v>29</c:v>
                </c:pt>
              </c:numCache>
            </c:numRef>
          </c:val>
        </c:ser>
        <c:ser>
          <c:idx val="1"/>
          <c:order val="1"/>
          <c:tx>
            <c:strRef>
              <c:f>MOD!$D$60</c:f>
              <c:strCache>
                <c:ptCount val="1"/>
                <c:pt idx="0">
                  <c:v>350</c:v>
                </c:pt>
              </c:strCache>
            </c:strRef>
          </c:tx>
          <c:cat>
            <c:numRef>
              <c:f>MOD!$A$61:$A$76</c:f>
              <c:numCache>
                <c:formatCode>0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MOD!$D$61:$D$76</c:f>
              <c:numCache>
                <c:formatCode>0.00</c:formatCode>
                <c:ptCount val="16"/>
                <c:pt idx="0">
                  <c:v>0</c:v>
                </c:pt>
                <c:pt idx="1">
                  <c:v>62</c:v>
                </c:pt>
                <c:pt idx="2">
                  <c:v>62</c:v>
                </c:pt>
                <c:pt idx="3">
                  <c:v>27.999999999999996</c:v>
                </c:pt>
                <c:pt idx="4">
                  <c:v>27.999999999999996</c:v>
                </c:pt>
                <c:pt idx="5">
                  <c:v>31</c:v>
                </c:pt>
                <c:pt idx="6">
                  <c:v>33</c:v>
                </c:pt>
                <c:pt idx="7">
                  <c:v>32</c:v>
                </c:pt>
                <c:pt idx="8">
                  <c:v>30</c:v>
                </c:pt>
                <c:pt idx="9">
                  <c:v>29</c:v>
                </c:pt>
                <c:pt idx="10">
                  <c:v>29</c:v>
                </c:pt>
                <c:pt idx="11">
                  <c:v>29</c:v>
                </c:pt>
                <c:pt idx="12">
                  <c:v>29</c:v>
                </c:pt>
                <c:pt idx="13">
                  <c:v>29</c:v>
                </c:pt>
                <c:pt idx="14">
                  <c:v>29</c:v>
                </c:pt>
                <c:pt idx="15">
                  <c:v>29</c:v>
                </c:pt>
              </c:numCache>
            </c:numRef>
          </c:val>
        </c:ser>
        <c:ser>
          <c:idx val="2"/>
          <c:order val="2"/>
          <c:tx>
            <c:strRef>
              <c:f>MOD!$F$60</c:f>
              <c:strCache>
                <c:ptCount val="1"/>
                <c:pt idx="0">
                  <c:v>450</c:v>
                </c:pt>
              </c:strCache>
            </c:strRef>
          </c:tx>
          <c:cat>
            <c:numRef>
              <c:f>MOD!$A$61:$A$76</c:f>
              <c:numCache>
                <c:formatCode>0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MOD!$F$61:$F$76</c:f>
              <c:numCache>
                <c:formatCode>0.00</c:formatCode>
                <c:ptCount val="16"/>
                <c:pt idx="0">
                  <c:v>0</c:v>
                </c:pt>
                <c:pt idx="1">
                  <c:v>62</c:v>
                </c:pt>
                <c:pt idx="2">
                  <c:v>62</c:v>
                </c:pt>
                <c:pt idx="3">
                  <c:v>28.999999999999996</c:v>
                </c:pt>
                <c:pt idx="4">
                  <c:v>28.999999999999996</c:v>
                </c:pt>
                <c:pt idx="5">
                  <c:v>32.000000000000007</c:v>
                </c:pt>
                <c:pt idx="6">
                  <c:v>33</c:v>
                </c:pt>
                <c:pt idx="7">
                  <c:v>33</c:v>
                </c:pt>
                <c:pt idx="8">
                  <c:v>31</c:v>
                </c:pt>
                <c:pt idx="9">
                  <c:v>28.999999999999996</c:v>
                </c:pt>
                <c:pt idx="10">
                  <c:v>28.999999999999996</c:v>
                </c:pt>
                <c:pt idx="11">
                  <c:v>28.999999999999996</c:v>
                </c:pt>
                <c:pt idx="12">
                  <c:v>29.999999999999996</c:v>
                </c:pt>
                <c:pt idx="13">
                  <c:v>28.999999999999996</c:v>
                </c:pt>
                <c:pt idx="14">
                  <c:v>28.999999999999996</c:v>
                </c:pt>
                <c:pt idx="15">
                  <c:v>28.999999999999996</c:v>
                </c:pt>
              </c:numCache>
            </c:numRef>
          </c:val>
        </c:ser>
        <c:ser>
          <c:idx val="3"/>
          <c:order val="3"/>
          <c:tx>
            <c:strRef>
              <c:f>MOD!$H$60</c:f>
              <c:strCache>
                <c:ptCount val="1"/>
                <c:pt idx="0">
                  <c:v>540</c:v>
                </c:pt>
              </c:strCache>
            </c:strRef>
          </c:tx>
          <c:cat>
            <c:numRef>
              <c:f>MOD!$A$61:$A$76</c:f>
              <c:numCache>
                <c:formatCode>0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MOD!$H$61:$H$76</c:f>
              <c:numCache>
                <c:formatCode>0.00</c:formatCode>
                <c:ptCount val="16"/>
                <c:pt idx="0">
                  <c:v>0</c:v>
                </c:pt>
                <c:pt idx="1">
                  <c:v>62.000000000000007</c:v>
                </c:pt>
                <c:pt idx="2">
                  <c:v>62.000000000000007</c:v>
                </c:pt>
                <c:pt idx="3">
                  <c:v>43</c:v>
                </c:pt>
                <c:pt idx="4">
                  <c:v>43</c:v>
                </c:pt>
                <c:pt idx="5">
                  <c:v>35</c:v>
                </c:pt>
                <c:pt idx="6">
                  <c:v>37.610936380904931</c:v>
                </c:pt>
                <c:pt idx="7">
                  <c:v>38.351379671673072</c:v>
                </c:pt>
                <c:pt idx="8">
                  <c:v>37.610936380904931</c:v>
                </c:pt>
                <c:pt idx="9">
                  <c:v>37.610936380904931</c:v>
                </c:pt>
                <c:pt idx="10">
                  <c:v>37.610936380904931</c:v>
                </c:pt>
                <c:pt idx="11">
                  <c:v>37.610936380904931</c:v>
                </c:pt>
                <c:pt idx="12">
                  <c:v>39.076719711220704</c:v>
                </c:pt>
                <c:pt idx="13">
                  <c:v>37.610936380904931</c:v>
                </c:pt>
                <c:pt idx="14">
                  <c:v>37.610936380904931</c:v>
                </c:pt>
                <c:pt idx="15">
                  <c:v>36.082813013473547</c:v>
                </c:pt>
              </c:numCache>
            </c:numRef>
          </c:val>
        </c:ser>
        <c:ser>
          <c:idx val="4"/>
          <c:order val="4"/>
          <c:tx>
            <c:strRef>
              <c:f>MOD!$I$60</c:f>
              <c:strCache>
                <c:ptCount val="1"/>
                <c:pt idx="0">
                  <c:v>570</c:v>
                </c:pt>
              </c:strCache>
            </c:strRef>
          </c:tx>
          <c:cat>
            <c:numRef>
              <c:f>MOD!$A$61:$A$76</c:f>
              <c:numCache>
                <c:formatCode>0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MOD!$I$61:$I$76</c:f>
              <c:numCache>
                <c:formatCode>0.00</c:formatCode>
                <c:ptCount val="16"/>
                <c:pt idx="0">
                  <c:v>0</c:v>
                </c:pt>
                <c:pt idx="1">
                  <c:v>62</c:v>
                </c:pt>
                <c:pt idx="2">
                  <c:v>62</c:v>
                </c:pt>
                <c:pt idx="3">
                  <c:v>51.999999999999993</c:v>
                </c:pt>
                <c:pt idx="4">
                  <c:v>51.999999999999993</c:v>
                </c:pt>
                <c:pt idx="5">
                  <c:v>41</c:v>
                </c:pt>
                <c:pt idx="6">
                  <c:v>41.997825824374921</c:v>
                </c:pt>
                <c:pt idx="7">
                  <c:v>39.824920232348859</c:v>
                </c:pt>
                <c:pt idx="8">
                  <c:v>39.071805820878751</c:v>
                </c:pt>
                <c:pt idx="9">
                  <c:v>39.824920232348859</c:v>
                </c:pt>
                <c:pt idx="10">
                  <c:v>39.824920232348859</c:v>
                </c:pt>
                <c:pt idx="11">
                  <c:v>39.824920232348859</c:v>
                </c:pt>
                <c:pt idx="12">
                  <c:v>41.287512877375299</c:v>
                </c:pt>
                <c:pt idx="13">
                  <c:v>39.824920232348859</c:v>
                </c:pt>
                <c:pt idx="14">
                  <c:v>39.071805820878751</c:v>
                </c:pt>
                <c:pt idx="15">
                  <c:v>38.303561592618429</c:v>
                </c:pt>
              </c:numCache>
            </c:numRef>
          </c:val>
        </c:ser>
        <c:ser>
          <c:idx val="5"/>
          <c:order val="5"/>
          <c:tx>
            <c:strRef>
              <c:f>MOD!$J$60</c:f>
              <c:strCache>
                <c:ptCount val="1"/>
                <c:pt idx="0">
                  <c:v>600</c:v>
                </c:pt>
              </c:strCache>
            </c:strRef>
          </c:tx>
          <c:cat>
            <c:numRef>
              <c:f>MOD!$A$61:$A$76</c:f>
              <c:numCache>
                <c:formatCode>0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MOD!$J$61:$J$76</c:f>
              <c:numCache>
                <c:formatCode>0.00</c:formatCode>
                <c:ptCount val="16"/>
                <c:pt idx="0">
                  <c:v>0</c:v>
                </c:pt>
                <c:pt idx="1">
                  <c:v>62</c:v>
                </c:pt>
                <c:pt idx="2">
                  <c:v>62</c:v>
                </c:pt>
                <c:pt idx="3">
                  <c:v>55</c:v>
                </c:pt>
                <c:pt idx="4">
                  <c:v>55</c:v>
                </c:pt>
                <c:pt idx="5">
                  <c:v>46</c:v>
                </c:pt>
                <c:pt idx="6">
                  <c:v>45.590163059274332</c:v>
                </c:pt>
                <c:pt idx="7">
                  <c:v>42.038536877625084</c:v>
                </c:pt>
                <c:pt idx="8">
                  <c:v>41.288025971095877</c:v>
                </c:pt>
                <c:pt idx="9">
                  <c:v>42.038536877625084</c:v>
                </c:pt>
                <c:pt idx="10">
                  <c:v>42.038536877625084</c:v>
                </c:pt>
                <c:pt idx="11">
                  <c:v>42.775156700764583</c:v>
                </c:pt>
                <c:pt idx="12">
                  <c:v>44.208237709868342</c:v>
                </c:pt>
                <c:pt idx="13">
                  <c:v>42.775156700764583</c:v>
                </c:pt>
                <c:pt idx="14">
                  <c:v>41.288025971095877</c:v>
                </c:pt>
                <c:pt idx="15">
                  <c:v>40.523227306518194</c:v>
                </c:pt>
              </c:numCache>
            </c:numRef>
          </c:val>
        </c:ser>
        <c:ser>
          <c:idx val="6"/>
          <c:order val="6"/>
          <c:tx>
            <c:strRef>
              <c:f>MOD!$K$60</c:f>
              <c:strCache>
                <c:ptCount val="1"/>
                <c:pt idx="0">
                  <c:v>630</c:v>
                </c:pt>
              </c:strCache>
            </c:strRef>
          </c:tx>
          <c:cat>
            <c:numRef>
              <c:f>MOD!$A$61:$A$76</c:f>
              <c:numCache>
                <c:formatCode>0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MOD!$K$61:$K$76</c:f>
              <c:numCache>
                <c:formatCode>0.00</c:formatCode>
                <c:ptCount val="16"/>
                <c:pt idx="0">
                  <c:v>0</c:v>
                </c:pt>
                <c:pt idx="1">
                  <c:v>62</c:v>
                </c:pt>
                <c:pt idx="2">
                  <c:v>62</c:v>
                </c:pt>
                <c:pt idx="3">
                  <c:v>57.000000000000007</c:v>
                </c:pt>
                <c:pt idx="4">
                  <c:v>57.000000000000007</c:v>
                </c:pt>
                <c:pt idx="5">
                  <c:v>50</c:v>
                </c:pt>
                <c:pt idx="6">
                  <c:v>48.475802043476435</c:v>
                </c:pt>
                <c:pt idx="7">
                  <c:v>44.986830553116775</c:v>
                </c:pt>
                <c:pt idx="8">
                  <c:v>44.251840172900963</c:v>
                </c:pt>
                <c:pt idx="9">
                  <c:v>44.986830553116775</c:v>
                </c:pt>
                <c:pt idx="10">
                  <c:v>44.986830553116775</c:v>
                </c:pt>
                <c:pt idx="11">
                  <c:v>44.986830553116775</c:v>
                </c:pt>
                <c:pt idx="12">
                  <c:v>46.418649595361764</c:v>
                </c:pt>
                <c:pt idx="13">
                  <c:v>44.251840172900963</c:v>
                </c:pt>
                <c:pt idx="14">
                  <c:v>43.503673119202098</c:v>
                </c:pt>
                <c:pt idx="15">
                  <c:v>42.741971846227379</c:v>
                </c:pt>
              </c:numCache>
            </c:numRef>
          </c:val>
        </c:ser>
        <c:ser>
          <c:idx val="7"/>
          <c:order val="7"/>
          <c:tx>
            <c:strRef>
              <c:f>MOD!$L$60</c:f>
              <c:strCache>
                <c:ptCount val="1"/>
                <c:pt idx="0">
                  <c:v>660</c:v>
                </c:pt>
              </c:strCache>
            </c:strRef>
          </c:tx>
          <c:cat>
            <c:numRef>
              <c:f>MOD!$A$61:$A$76</c:f>
              <c:numCache>
                <c:formatCode>0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MOD!$L$61:$L$76</c:f>
              <c:numCache>
                <c:formatCode>0.00</c:formatCode>
                <c:ptCount val="16"/>
                <c:pt idx="0">
                  <c:v>0</c:v>
                </c:pt>
                <c:pt idx="1">
                  <c:v>62.000000000000007</c:v>
                </c:pt>
                <c:pt idx="2">
                  <c:v>62.000000000000007</c:v>
                </c:pt>
                <c:pt idx="3">
                  <c:v>58.000000000000007</c:v>
                </c:pt>
                <c:pt idx="4">
                  <c:v>58.000000000000007</c:v>
                </c:pt>
                <c:pt idx="5">
                  <c:v>54.000000000000007</c:v>
                </c:pt>
                <c:pt idx="6">
                  <c:v>51.353132507068608</c:v>
                </c:pt>
                <c:pt idx="7">
                  <c:v>47.91968267237251</c:v>
                </c:pt>
                <c:pt idx="8">
                  <c:v>47.91968267237251</c:v>
                </c:pt>
                <c:pt idx="9">
                  <c:v>47.91968267237251</c:v>
                </c:pt>
                <c:pt idx="10">
                  <c:v>47.91968267237251</c:v>
                </c:pt>
                <c:pt idx="11">
                  <c:v>47.91968267237251</c:v>
                </c:pt>
                <c:pt idx="12">
                  <c:v>48.629061480855178</c:v>
                </c:pt>
                <c:pt idx="13">
                  <c:v>46.464873933494538</c:v>
                </c:pt>
                <c:pt idx="14">
                  <c:v>45.718828071769245</c:v>
                </c:pt>
                <c:pt idx="15">
                  <c:v>45.718828071769245</c:v>
                </c:pt>
              </c:numCache>
            </c:numRef>
          </c:val>
        </c:ser>
        <c:ser>
          <c:idx val="8"/>
          <c:order val="8"/>
          <c:tx>
            <c:strRef>
              <c:f>MOD!$M$60</c:f>
              <c:strCache>
                <c:ptCount val="1"/>
                <c:pt idx="0">
                  <c:v>700</c:v>
                </c:pt>
              </c:strCache>
            </c:strRef>
          </c:tx>
          <c:cat>
            <c:numRef>
              <c:f>MOD!$A$61:$A$76</c:f>
              <c:numCache>
                <c:formatCode>0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MOD!$M$61:$M$76</c:f>
              <c:numCache>
                <c:formatCode>0.00</c:formatCode>
                <c:ptCount val="16"/>
                <c:pt idx="0">
                  <c:v>0</c:v>
                </c:pt>
                <c:pt idx="1">
                  <c:v>62</c:v>
                </c:pt>
                <c:pt idx="2">
                  <c:v>62</c:v>
                </c:pt>
                <c:pt idx="3">
                  <c:v>59</c:v>
                </c:pt>
                <c:pt idx="4">
                  <c:v>59</c:v>
                </c:pt>
                <c:pt idx="5">
                  <c:v>57</c:v>
                </c:pt>
                <c:pt idx="6">
                  <c:v>55.178743609199437</c:v>
                </c:pt>
                <c:pt idx="7">
                  <c:v>53.188523569153382</c:v>
                </c:pt>
                <c:pt idx="8">
                  <c:v>52.504662299247883</c:v>
                </c:pt>
                <c:pt idx="9">
                  <c:v>52.504662299247883</c:v>
                </c:pt>
                <c:pt idx="10">
                  <c:v>51.810176504149062</c:v>
                </c:pt>
                <c:pt idx="11">
                  <c:v>51.104816650217423</c:v>
                </c:pt>
                <c:pt idx="12">
                  <c:v>51.104816650217423</c:v>
                </c:pt>
                <c:pt idx="13">
                  <c:v>48.920877366089947</c:v>
                </c:pt>
                <c:pt idx="14">
                  <c:v>48.169363632945192</c:v>
                </c:pt>
                <c:pt idx="15">
                  <c:v>48.169363632945192</c:v>
                </c:pt>
              </c:numCache>
            </c:numRef>
          </c:val>
        </c:ser>
        <c:ser>
          <c:idx val="9"/>
          <c:order val="9"/>
          <c:tx>
            <c:strRef>
              <c:f>MOD!$N$60</c:f>
              <c:strCache>
                <c:ptCount val="1"/>
                <c:pt idx="0">
                  <c:v>750</c:v>
                </c:pt>
              </c:strCache>
            </c:strRef>
          </c:tx>
          <c:cat>
            <c:numRef>
              <c:f>MOD!$A$61:$A$76</c:f>
              <c:numCache>
                <c:formatCode>0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MOD!$N$61:$N$76</c:f>
              <c:numCache>
                <c:formatCode>0.00</c:formatCode>
                <c:ptCount val="16"/>
                <c:pt idx="0">
                  <c:v>0</c:v>
                </c:pt>
                <c:pt idx="1">
                  <c:v>62</c:v>
                </c:pt>
                <c:pt idx="2">
                  <c:v>62</c:v>
                </c:pt>
                <c:pt idx="3">
                  <c:v>59.999999999999993</c:v>
                </c:pt>
                <c:pt idx="4">
                  <c:v>59.999999999999993</c:v>
                </c:pt>
                <c:pt idx="5">
                  <c:v>59.999999999999993</c:v>
                </c:pt>
                <c:pt idx="6">
                  <c:v>59.305006435125613</c:v>
                </c:pt>
                <c:pt idx="7">
                  <c:v>57.325812041789511</c:v>
                </c:pt>
                <c:pt idx="8">
                  <c:v>57.325812041789511</c:v>
                </c:pt>
                <c:pt idx="9">
                  <c:v>56.647173117951844</c:v>
                </c:pt>
                <c:pt idx="10">
                  <c:v>55.958739348473117</c:v>
                </c:pt>
                <c:pt idx="11">
                  <c:v>55.260297137335428</c:v>
                </c:pt>
                <c:pt idx="12">
                  <c:v>53.832501495347266</c:v>
                </c:pt>
                <c:pt idx="13">
                  <c:v>51.61003246386985</c:v>
                </c:pt>
                <c:pt idx="14">
                  <c:v>50.84668700870936</c:v>
                </c:pt>
                <c:pt idx="15">
                  <c:v>51.61003246386985</c:v>
                </c:pt>
              </c:numCache>
            </c:numRef>
          </c:val>
        </c:ser>
        <c:ser>
          <c:idx val="10"/>
          <c:order val="10"/>
          <c:tx>
            <c:strRef>
              <c:f>MOD!$O$60</c:f>
              <c:strCache>
                <c:ptCount val="1"/>
                <c:pt idx="0">
                  <c:v>800</c:v>
                </c:pt>
              </c:strCache>
            </c:strRef>
          </c:tx>
          <c:cat>
            <c:numRef>
              <c:f>MOD!$A$61:$A$76</c:f>
              <c:numCache>
                <c:formatCode>0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MOD!$O$61:$O$76</c:f>
              <c:numCache>
                <c:formatCode>0.00</c:formatCode>
                <c:ptCount val="16"/>
                <c:pt idx="0">
                  <c:v>0</c:v>
                </c:pt>
                <c:pt idx="1">
                  <c:v>64.70146285411235</c:v>
                </c:pt>
                <c:pt idx="2">
                  <c:v>64.70146285411235</c:v>
                </c:pt>
                <c:pt idx="3">
                  <c:v>64.070159780808083</c:v>
                </c:pt>
                <c:pt idx="4">
                  <c:v>64.070159780808083</c:v>
                </c:pt>
                <c:pt idx="5">
                  <c:v>64.070159780808083</c:v>
                </c:pt>
                <c:pt idx="6">
                  <c:v>62.782700595220362</c:v>
                </c:pt>
                <c:pt idx="7">
                  <c:v>62.782700595220362</c:v>
                </c:pt>
                <c:pt idx="8">
                  <c:v>62.126216192091398</c:v>
                </c:pt>
                <c:pt idx="9">
                  <c:v>60.786884079032433</c:v>
                </c:pt>
                <c:pt idx="10">
                  <c:v>59.411208590035905</c:v>
                </c:pt>
                <c:pt idx="11">
                  <c:v>58.709276643783333</c:v>
                </c:pt>
                <c:pt idx="12">
                  <c:v>57.99769008779495</c:v>
                </c:pt>
                <c:pt idx="13">
                  <c:v>57.276248353568683</c:v>
                </c:pt>
                <c:pt idx="14">
                  <c:v>57.276248353568683</c:v>
                </c:pt>
                <c:pt idx="15">
                  <c:v>54.287718279500332</c:v>
                </c:pt>
              </c:numCache>
            </c:numRef>
          </c:val>
        </c:ser>
        <c:ser>
          <c:idx val="11"/>
          <c:order val="11"/>
          <c:tx>
            <c:strRef>
              <c:f>MOD!$P$60</c:f>
              <c:strCache>
                <c:ptCount val="1"/>
                <c:pt idx="0">
                  <c:v>850</c:v>
                </c:pt>
              </c:strCache>
            </c:strRef>
          </c:tx>
          <c:cat>
            <c:numRef>
              <c:f>MOD!$A$61:$A$76</c:f>
              <c:numCache>
                <c:formatCode>0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MOD!$P$61:$P$76</c:f>
              <c:numCache>
                <c:formatCode>0.00</c:formatCode>
                <c:ptCount val="16"/>
                <c:pt idx="0">
                  <c:v>0</c:v>
                </c:pt>
                <c:pt idx="1">
                  <c:v>66.256335988414193</c:v>
                </c:pt>
                <c:pt idx="2">
                  <c:v>66.256335988414193</c:v>
                </c:pt>
                <c:pt idx="3">
                  <c:v>65.59448120247734</c:v>
                </c:pt>
                <c:pt idx="4">
                  <c:v>66.256335988414193</c:v>
                </c:pt>
                <c:pt idx="5">
                  <c:v>66.256335988414193</c:v>
                </c:pt>
                <c:pt idx="6">
                  <c:v>66.910032152101493</c:v>
                </c:pt>
                <c:pt idx="7">
                  <c:v>66.256335988414193</c:v>
                </c:pt>
                <c:pt idx="8">
                  <c:v>65.59448120247734</c:v>
                </c:pt>
                <c:pt idx="9">
                  <c:v>64.245677087672107</c:v>
                </c:pt>
                <c:pt idx="10">
                  <c:v>64.245677087672107</c:v>
                </c:pt>
                <c:pt idx="11">
                  <c:v>62.862342859209079</c:v>
                </c:pt>
                <c:pt idx="12">
                  <c:v>62.862342859209079</c:v>
                </c:pt>
                <c:pt idx="13">
                  <c:v>61.443135339722843</c:v>
                </c:pt>
                <c:pt idx="14">
                  <c:v>61.443135339722843</c:v>
                </c:pt>
                <c:pt idx="15">
                  <c:v>56.172302655138893</c:v>
                </c:pt>
              </c:numCache>
            </c:numRef>
          </c:val>
        </c:ser>
        <c:ser>
          <c:idx val="12"/>
          <c:order val="12"/>
          <c:tx>
            <c:strRef>
              <c:f>MOD!$Q$60</c:f>
              <c:strCache>
                <c:ptCount val="1"/>
                <c:pt idx="0">
                  <c:v>900</c:v>
                </c:pt>
              </c:strCache>
            </c:strRef>
          </c:tx>
          <c:cat>
            <c:numRef>
              <c:f>MOD!$A$61:$A$76</c:f>
              <c:numCache>
                <c:formatCode>0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MOD!$Q$61:$Q$76</c:f>
              <c:numCache>
                <c:formatCode>0.00</c:formatCode>
                <c:ptCount val="16"/>
                <c:pt idx="0">
                  <c:v>0</c:v>
                </c:pt>
                <c:pt idx="1">
                  <c:v>67.702552719200881</c:v>
                </c:pt>
                <c:pt idx="2">
                  <c:v>67.702552719200881</c:v>
                </c:pt>
                <c:pt idx="3">
                  <c:v>67.702552719200881</c:v>
                </c:pt>
                <c:pt idx="4">
                  <c:v>67.702552719200881</c:v>
                </c:pt>
                <c:pt idx="5">
                  <c:v>68.38524458891149</c:v>
                </c:pt>
                <c:pt idx="6">
                  <c:v>68.38524458891149</c:v>
                </c:pt>
                <c:pt idx="7">
                  <c:v>68.38524458891149</c:v>
                </c:pt>
                <c:pt idx="8">
                  <c:v>68.38524458891149</c:v>
                </c:pt>
                <c:pt idx="9">
                  <c:v>67.702552719200881</c:v>
                </c:pt>
                <c:pt idx="10">
                  <c:v>67.702552719200881</c:v>
                </c:pt>
                <c:pt idx="11">
                  <c:v>68.38524458891149</c:v>
                </c:pt>
                <c:pt idx="12">
                  <c:v>69.059861314212938</c:v>
                </c:pt>
                <c:pt idx="13">
                  <c:v>67.702552719200881</c:v>
                </c:pt>
                <c:pt idx="14">
                  <c:v>65.604549845968762</c:v>
                </c:pt>
                <c:pt idx="15">
                  <c:v>58.82352941176471</c:v>
                </c:pt>
              </c:numCache>
            </c:numRef>
          </c:val>
        </c:ser>
        <c:ser>
          <c:idx val="13"/>
          <c:order val="13"/>
          <c:tx>
            <c:strRef>
              <c:f>MOD!$R$60</c:f>
              <c:strCache>
                <c:ptCount val="1"/>
                <c:pt idx="0">
                  <c:v>966</c:v>
                </c:pt>
              </c:strCache>
            </c:strRef>
          </c:tx>
          <c:cat>
            <c:numRef>
              <c:f>MOD!$A$61:$A$76</c:f>
              <c:numCache>
                <c:formatCode>0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MOD!$R$61:$R$76</c:f>
              <c:numCache>
                <c:formatCode>0</c:formatCode>
                <c:ptCount val="16"/>
                <c:pt idx="0" formatCode="0.00">
                  <c:v>0</c:v>
                </c:pt>
                <c:pt idx="1">
                  <c:v>67.702552719200881</c:v>
                </c:pt>
                <c:pt idx="2">
                  <c:v>67.702552719200881</c:v>
                </c:pt>
                <c:pt idx="3">
                  <c:v>67.702552719200881</c:v>
                </c:pt>
                <c:pt idx="4">
                  <c:v>67.702552719200881</c:v>
                </c:pt>
                <c:pt idx="5">
                  <c:v>68.38524458891149</c:v>
                </c:pt>
                <c:pt idx="6">
                  <c:v>68.38524458891149</c:v>
                </c:pt>
                <c:pt idx="7">
                  <c:v>68.38524458891149</c:v>
                </c:pt>
                <c:pt idx="8">
                  <c:v>68.38524458891149</c:v>
                </c:pt>
                <c:pt idx="9">
                  <c:v>67.702552719200881</c:v>
                </c:pt>
                <c:pt idx="10">
                  <c:v>67.702552719200881</c:v>
                </c:pt>
                <c:pt idx="11">
                  <c:v>68.38524458891149</c:v>
                </c:pt>
                <c:pt idx="12">
                  <c:v>69.059861314212938</c:v>
                </c:pt>
                <c:pt idx="13">
                  <c:v>67.702552719200881</c:v>
                </c:pt>
                <c:pt idx="14">
                  <c:v>65.604549845968762</c:v>
                </c:pt>
                <c:pt idx="15">
                  <c:v>63.144880174291941</c:v>
                </c:pt>
              </c:numCache>
            </c:numRef>
          </c:val>
        </c:ser>
        <c:ser>
          <c:idx val="14"/>
          <c:order val="14"/>
          <c:tx>
            <c:strRef>
              <c:f>MOD!$S$60</c:f>
              <c:strCache>
                <c:ptCount val="1"/>
                <c:pt idx="0">
                  <c:v>1032</c:v>
                </c:pt>
              </c:strCache>
            </c:strRef>
          </c:tx>
          <c:cat>
            <c:numRef>
              <c:f>MOD!$A$61:$A$76</c:f>
              <c:numCache>
                <c:formatCode>0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MOD!$S$61:$S$76</c:f>
              <c:numCache>
                <c:formatCode>0</c:formatCode>
                <c:ptCount val="16"/>
                <c:pt idx="0" formatCode="0.00">
                  <c:v>0</c:v>
                </c:pt>
                <c:pt idx="1">
                  <c:v>67.466230936819173</c:v>
                </c:pt>
                <c:pt idx="2">
                  <c:v>67.466230936819173</c:v>
                </c:pt>
                <c:pt idx="3">
                  <c:v>67.466230936819173</c:v>
                </c:pt>
                <c:pt idx="4">
                  <c:v>67.466230936819173</c:v>
                </c:pt>
                <c:pt idx="5">
                  <c:v>68.064968028187423</c:v>
                </c:pt>
                <c:pt idx="6">
                  <c:v>68.064968028187423</c:v>
                </c:pt>
                <c:pt idx="7">
                  <c:v>68.064968028187423</c:v>
                </c:pt>
                <c:pt idx="8">
                  <c:v>68.064968028187423</c:v>
                </c:pt>
                <c:pt idx="9">
                  <c:v>67.466230936819173</c:v>
                </c:pt>
                <c:pt idx="10">
                  <c:v>67.466230936819173</c:v>
                </c:pt>
                <c:pt idx="11">
                  <c:v>68.064968028187423</c:v>
                </c:pt>
                <c:pt idx="12">
                  <c:v>68.736425242604838</c:v>
                </c:pt>
                <c:pt idx="13">
                  <c:v>67.466230936819173</c:v>
                </c:pt>
                <c:pt idx="14">
                  <c:v>67.466230936819173</c:v>
                </c:pt>
                <c:pt idx="15">
                  <c:v>67.466230936819173</c:v>
                </c:pt>
              </c:numCache>
            </c:numRef>
          </c:val>
        </c:ser>
        <c:ser>
          <c:idx val="15"/>
          <c:order val="15"/>
          <c:tx>
            <c:strRef>
              <c:f>MOD!$T$60</c:f>
              <c:strCache>
                <c:ptCount val="1"/>
                <c:pt idx="0">
                  <c:v>1098</c:v>
                </c:pt>
              </c:strCache>
            </c:strRef>
          </c:tx>
          <c:cat>
            <c:numRef>
              <c:f>MOD!$A$61:$A$76</c:f>
              <c:numCache>
                <c:formatCode>0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MOD!$T$61:$T$76</c:f>
              <c:numCache>
                <c:formatCode>0</c:formatCode>
                <c:ptCount val="16"/>
                <c:pt idx="0" formatCode="0.00">
                  <c:v>0</c:v>
                </c:pt>
                <c:pt idx="1">
                  <c:v>71.787581699346418</c:v>
                </c:pt>
                <c:pt idx="2">
                  <c:v>71.787581699346418</c:v>
                </c:pt>
                <c:pt idx="3">
                  <c:v>71.787581699346418</c:v>
                </c:pt>
                <c:pt idx="4">
                  <c:v>71.787581699346418</c:v>
                </c:pt>
                <c:pt idx="5">
                  <c:v>71.787581699346418</c:v>
                </c:pt>
                <c:pt idx="6">
                  <c:v>71.787581699346418</c:v>
                </c:pt>
                <c:pt idx="7">
                  <c:v>71.787581699346418</c:v>
                </c:pt>
                <c:pt idx="8">
                  <c:v>71.787581699346418</c:v>
                </c:pt>
                <c:pt idx="9">
                  <c:v>71.787581699346418</c:v>
                </c:pt>
                <c:pt idx="10">
                  <c:v>71.787581699346418</c:v>
                </c:pt>
                <c:pt idx="11">
                  <c:v>71.787581699346418</c:v>
                </c:pt>
                <c:pt idx="12">
                  <c:v>71.787581699346418</c:v>
                </c:pt>
                <c:pt idx="13">
                  <c:v>71.787581699346418</c:v>
                </c:pt>
                <c:pt idx="14">
                  <c:v>71.787581699346418</c:v>
                </c:pt>
                <c:pt idx="15">
                  <c:v>71.787581699346418</c:v>
                </c:pt>
              </c:numCache>
            </c:numRef>
          </c:val>
        </c:ser>
        <c:bandFmts/>
        <c:axId val="123107968"/>
        <c:axId val="123117952"/>
        <c:axId val="123090688"/>
      </c:surface3DChart>
      <c:catAx>
        <c:axId val="1231079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23117952"/>
        <c:crosses val="autoZero"/>
        <c:auto val="1"/>
        <c:lblAlgn val="ctr"/>
        <c:lblOffset val="100"/>
        <c:noMultiLvlLbl val="0"/>
      </c:catAx>
      <c:valAx>
        <c:axId val="1231179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3107968"/>
        <c:crosses val="autoZero"/>
        <c:crossBetween val="midCat"/>
      </c:valAx>
      <c:serAx>
        <c:axId val="123090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23117952"/>
        <c:crosses val="autoZero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4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000874890638663E-2"/>
          <c:y val="6.528944298629337E-2"/>
          <c:w val="0.67969991251093609"/>
          <c:h val="0.8326195683872849"/>
        </c:manualLayout>
      </c:layout>
      <c:surface3DChart>
        <c:wireframe val="0"/>
        <c:ser>
          <c:idx val="0"/>
          <c:order val="0"/>
          <c:tx>
            <c:strRef>
              <c:f>MOD!$B$82</c:f>
              <c:strCache>
                <c:ptCount val="1"/>
                <c:pt idx="0">
                  <c:v>0</c:v>
                </c:pt>
              </c:strCache>
            </c:strRef>
          </c:tx>
          <c:cat>
            <c:numRef>
              <c:f>MOD!$A$83:$A$98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1000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  <c:pt idx="7">
                  <c:v>2500</c:v>
                </c:pt>
                <c:pt idx="8">
                  <c:v>2750</c:v>
                </c:pt>
                <c:pt idx="9">
                  <c:v>3000</c:v>
                </c:pt>
                <c:pt idx="10">
                  <c:v>3250</c:v>
                </c:pt>
                <c:pt idx="11">
                  <c:v>3500</c:v>
                </c:pt>
                <c:pt idx="12">
                  <c:v>3750</c:v>
                </c:pt>
                <c:pt idx="13">
                  <c:v>4000</c:v>
                </c:pt>
                <c:pt idx="14">
                  <c:v>4500</c:v>
                </c:pt>
                <c:pt idx="15">
                  <c:v>4750</c:v>
                </c:pt>
              </c:numCache>
            </c:numRef>
          </c:cat>
          <c:val>
            <c:numRef>
              <c:f>MOD!$B$83:$B$98</c:f>
              <c:numCache>
                <c:formatCode>General</c:formatCode>
                <c:ptCount val="16"/>
                <c:pt idx="0">
                  <c:v>1111</c:v>
                </c:pt>
                <c:pt idx="1">
                  <c:v>1111</c:v>
                </c:pt>
                <c:pt idx="2">
                  <c:v>1111</c:v>
                </c:pt>
                <c:pt idx="3">
                  <c:v>1181</c:v>
                </c:pt>
                <c:pt idx="4">
                  <c:v>1231</c:v>
                </c:pt>
                <c:pt idx="5">
                  <c:v>1291</c:v>
                </c:pt>
                <c:pt idx="6">
                  <c:v>1351</c:v>
                </c:pt>
                <c:pt idx="7">
                  <c:v>1375</c:v>
                </c:pt>
                <c:pt idx="8">
                  <c:v>1381</c:v>
                </c:pt>
                <c:pt idx="9">
                  <c:v>1379</c:v>
                </c:pt>
                <c:pt idx="10">
                  <c:v>1393</c:v>
                </c:pt>
                <c:pt idx="11">
                  <c:v>1410</c:v>
                </c:pt>
                <c:pt idx="12">
                  <c:v>1415</c:v>
                </c:pt>
                <c:pt idx="13">
                  <c:v>1421</c:v>
                </c:pt>
                <c:pt idx="14">
                  <c:v>1620</c:v>
                </c:pt>
                <c:pt idx="15">
                  <c:v>1623</c:v>
                </c:pt>
              </c:numCache>
            </c:numRef>
          </c:val>
        </c:ser>
        <c:ser>
          <c:idx val="1"/>
          <c:order val="1"/>
          <c:tx>
            <c:strRef>
              <c:f>MOD!$C$82</c:f>
              <c:strCache>
                <c:ptCount val="1"/>
                <c:pt idx="0">
                  <c:v>9</c:v>
                </c:pt>
              </c:strCache>
            </c:strRef>
          </c:tx>
          <c:cat>
            <c:numRef>
              <c:f>MOD!$A$83:$A$98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1000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  <c:pt idx="7">
                  <c:v>2500</c:v>
                </c:pt>
                <c:pt idx="8">
                  <c:v>2750</c:v>
                </c:pt>
                <c:pt idx="9">
                  <c:v>3000</c:v>
                </c:pt>
                <c:pt idx="10">
                  <c:v>3250</c:v>
                </c:pt>
                <c:pt idx="11">
                  <c:v>3500</c:v>
                </c:pt>
                <c:pt idx="12">
                  <c:v>3750</c:v>
                </c:pt>
                <c:pt idx="13">
                  <c:v>4000</c:v>
                </c:pt>
                <c:pt idx="14">
                  <c:v>4500</c:v>
                </c:pt>
                <c:pt idx="15">
                  <c:v>4750</c:v>
                </c:pt>
              </c:numCache>
            </c:numRef>
          </c:cat>
          <c:val>
            <c:numRef>
              <c:f>MOD!$C$83:$C$98</c:f>
              <c:numCache>
                <c:formatCode>General</c:formatCode>
                <c:ptCount val="16"/>
                <c:pt idx="0">
                  <c:v>1112</c:v>
                </c:pt>
                <c:pt idx="1">
                  <c:v>1112</c:v>
                </c:pt>
                <c:pt idx="2">
                  <c:v>1142</c:v>
                </c:pt>
                <c:pt idx="3">
                  <c:v>1230</c:v>
                </c:pt>
                <c:pt idx="4">
                  <c:v>1280</c:v>
                </c:pt>
                <c:pt idx="5">
                  <c:v>1350</c:v>
                </c:pt>
                <c:pt idx="6">
                  <c:v>1420</c:v>
                </c:pt>
                <c:pt idx="7">
                  <c:v>1446</c:v>
                </c:pt>
                <c:pt idx="8">
                  <c:v>1383</c:v>
                </c:pt>
                <c:pt idx="9">
                  <c:v>1386</c:v>
                </c:pt>
                <c:pt idx="10">
                  <c:v>1396</c:v>
                </c:pt>
                <c:pt idx="11">
                  <c:v>1411</c:v>
                </c:pt>
                <c:pt idx="12">
                  <c:v>1424</c:v>
                </c:pt>
                <c:pt idx="13">
                  <c:v>1450</c:v>
                </c:pt>
                <c:pt idx="14">
                  <c:v>1687</c:v>
                </c:pt>
                <c:pt idx="15">
                  <c:v>1691</c:v>
                </c:pt>
              </c:numCache>
            </c:numRef>
          </c:val>
        </c:ser>
        <c:ser>
          <c:idx val="2"/>
          <c:order val="2"/>
          <c:tx>
            <c:strRef>
              <c:f>MOD!$E$82</c:f>
              <c:strCache>
                <c:ptCount val="1"/>
                <c:pt idx="0">
                  <c:v>19</c:v>
                </c:pt>
              </c:strCache>
            </c:strRef>
          </c:tx>
          <c:cat>
            <c:numRef>
              <c:f>MOD!$A$83:$A$98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1000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  <c:pt idx="7">
                  <c:v>2500</c:v>
                </c:pt>
                <c:pt idx="8">
                  <c:v>2750</c:v>
                </c:pt>
                <c:pt idx="9">
                  <c:v>3000</c:v>
                </c:pt>
                <c:pt idx="10">
                  <c:v>3250</c:v>
                </c:pt>
                <c:pt idx="11">
                  <c:v>3500</c:v>
                </c:pt>
                <c:pt idx="12">
                  <c:v>3750</c:v>
                </c:pt>
                <c:pt idx="13">
                  <c:v>4000</c:v>
                </c:pt>
                <c:pt idx="14">
                  <c:v>4500</c:v>
                </c:pt>
                <c:pt idx="15">
                  <c:v>4750</c:v>
                </c:pt>
              </c:numCache>
            </c:numRef>
          </c:cat>
          <c:val>
            <c:numRef>
              <c:f>MOD!$E$83:$E$98</c:f>
              <c:numCache>
                <c:formatCode>General</c:formatCode>
                <c:ptCount val="16"/>
                <c:pt idx="0">
                  <c:v>1174</c:v>
                </c:pt>
                <c:pt idx="1">
                  <c:v>1174</c:v>
                </c:pt>
                <c:pt idx="2">
                  <c:v>1204</c:v>
                </c:pt>
                <c:pt idx="3">
                  <c:v>1320</c:v>
                </c:pt>
                <c:pt idx="4">
                  <c:v>1370</c:v>
                </c:pt>
                <c:pt idx="5">
                  <c:v>1420</c:v>
                </c:pt>
                <c:pt idx="6">
                  <c:v>1471</c:v>
                </c:pt>
                <c:pt idx="7">
                  <c:v>1515</c:v>
                </c:pt>
                <c:pt idx="8">
                  <c:v>1391</c:v>
                </c:pt>
                <c:pt idx="9">
                  <c:v>1400</c:v>
                </c:pt>
                <c:pt idx="10">
                  <c:v>1400</c:v>
                </c:pt>
                <c:pt idx="11">
                  <c:v>1420</c:v>
                </c:pt>
                <c:pt idx="12">
                  <c:v>1442</c:v>
                </c:pt>
                <c:pt idx="13">
                  <c:v>1490</c:v>
                </c:pt>
                <c:pt idx="14">
                  <c:v>1745</c:v>
                </c:pt>
                <c:pt idx="15">
                  <c:v>1751</c:v>
                </c:pt>
              </c:numCache>
            </c:numRef>
          </c:val>
        </c:ser>
        <c:ser>
          <c:idx val="3"/>
          <c:order val="3"/>
          <c:tx>
            <c:strRef>
              <c:f>MOD!$G$82</c:f>
              <c:strCache>
                <c:ptCount val="1"/>
                <c:pt idx="0">
                  <c:v>29</c:v>
                </c:pt>
              </c:strCache>
            </c:strRef>
          </c:tx>
          <c:cat>
            <c:numRef>
              <c:f>MOD!$A$83:$A$98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1000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  <c:pt idx="7">
                  <c:v>2500</c:v>
                </c:pt>
                <c:pt idx="8">
                  <c:v>2750</c:v>
                </c:pt>
                <c:pt idx="9">
                  <c:v>3000</c:v>
                </c:pt>
                <c:pt idx="10">
                  <c:v>3250</c:v>
                </c:pt>
                <c:pt idx="11">
                  <c:v>3500</c:v>
                </c:pt>
                <c:pt idx="12">
                  <c:v>3750</c:v>
                </c:pt>
                <c:pt idx="13">
                  <c:v>4000</c:v>
                </c:pt>
                <c:pt idx="14">
                  <c:v>4500</c:v>
                </c:pt>
                <c:pt idx="15">
                  <c:v>4750</c:v>
                </c:pt>
              </c:numCache>
            </c:numRef>
          </c:cat>
          <c:val>
            <c:numRef>
              <c:f>MOD!$G$83:$G$98</c:f>
              <c:numCache>
                <c:formatCode>General</c:formatCode>
                <c:ptCount val="16"/>
                <c:pt idx="0">
                  <c:v>1234</c:v>
                </c:pt>
                <c:pt idx="1">
                  <c:v>1234</c:v>
                </c:pt>
                <c:pt idx="2">
                  <c:v>1254</c:v>
                </c:pt>
                <c:pt idx="3">
                  <c:v>1410</c:v>
                </c:pt>
                <c:pt idx="4">
                  <c:v>1483</c:v>
                </c:pt>
                <c:pt idx="5">
                  <c:v>1530</c:v>
                </c:pt>
                <c:pt idx="6">
                  <c:v>1590</c:v>
                </c:pt>
                <c:pt idx="7">
                  <c:v>1640</c:v>
                </c:pt>
                <c:pt idx="8">
                  <c:v>1500</c:v>
                </c:pt>
                <c:pt idx="9">
                  <c:v>1507</c:v>
                </c:pt>
                <c:pt idx="10">
                  <c:v>1519</c:v>
                </c:pt>
                <c:pt idx="11">
                  <c:v>1526</c:v>
                </c:pt>
                <c:pt idx="12">
                  <c:v>1542</c:v>
                </c:pt>
                <c:pt idx="13">
                  <c:v>1610</c:v>
                </c:pt>
                <c:pt idx="14">
                  <c:v>1820</c:v>
                </c:pt>
                <c:pt idx="15">
                  <c:v>1826</c:v>
                </c:pt>
              </c:numCache>
            </c:numRef>
          </c:val>
        </c:ser>
        <c:ser>
          <c:idx val="4"/>
          <c:order val="4"/>
          <c:tx>
            <c:strRef>
              <c:f>MOD!$I$82</c:f>
              <c:strCache>
                <c:ptCount val="1"/>
                <c:pt idx="0">
                  <c:v>39</c:v>
                </c:pt>
              </c:strCache>
            </c:strRef>
          </c:tx>
          <c:cat>
            <c:numRef>
              <c:f>MOD!$A$83:$A$98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1000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  <c:pt idx="7">
                  <c:v>2500</c:v>
                </c:pt>
                <c:pt idx="8">
                  <c:v>2750</c:v>
                </c:pt>
                <c:pt idx="9">
                  <c:v>3000</c:v>
                </c:pt>
                <c:pt idx="10">
                  <c:v>3250</c:v>
                </c:pt>
                <c:pt idx="11">
                  <c:v>3500</c:v>
                </c:pt>
                <c:pt idx="12">
                  <c:v>3750</c:v>
                </c:pt>
                <c:pt idx="13">
                  <c:v>4000</c:v>
                </c:pt>
                <c:pt idx="14">
                  <c:v>4500</c:v>
                </c:pt>
                <c:pt idx="15">
                  <c:v>4750</c:v>
                </c:pt>
              </c:numCache>
            </c:numRef>
          </c:cat>
          <c:val>
            <c:numRef>
              <c:f>MOD!$I$83:$I$98</c:f>
              <c:numCache>
                <c:formatCode>General</c:formatCode>
                <c:ptCount val="16"/>
                <c:pt idx="0">
                  <c:v>1270</c:v>
                </c:pt>
                <c:pt idx="1">
                  <c:v>1270</c:v>
                </c:pt>
                <c:pt idx="2">
                  <c:v>1320</c:v>
                </c:pt>
                <c:pt idx="3">
                  <c:v>1495</c:v>
                </c:pt>
                <c:pt idx="4">
                  <c:v>1600</c:v>
                </c:pt>
                <c:pt idx="5">
                  <c:v>1800</c:v>
                </c:pt>
                <c:pt idx="6">
                  <c:v>1900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2000</c:v>
                </c:pt>
                <c:pt idx="13">
                  <c:v>1976</c:v>
                </c:pt>
                <c:pt idx="14">
                  <c:v>1900</c:v>
                </c:pt>
                <c:pt idx="15">
                  <c:v>1866</c:v>
                </c:pt>
              </c:numCache>
            </c:numRef>
          </c:val>
        </c:ser>
        <c:ser>
          <c:idx val="5"/>
          <c:order val="5"/>
          <c:tx>
            <c:strRef>
              <c:f>MOD!$J$82</c:f>
              <c:strCache>
                <c:ptCount val="1"/>
                <c:pt idx="0">
                  <c:v>49</c:v>
                </c:pt>
              </c:strCache>
            </c:strRef>
          </c:tx>
          <c:cat>
            <c:numRef>
              <c:f>MOD!$A$83:$A$98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1000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  <c:pt idx="7">
                  <c:v>2500</c:v>
                </c:pt>
                <c:pt idx="8">
                  <c:v>2750</c:v>
                </c:pt>
                <c:pt idx="9">
                  <c:v>3000</c:v>
                </c:pt>
                <c:pt idx="10">
                  <c:v>3250</c:v>
                </c:pt>
                <c:pt idx="11">
                  <c:v>3500</c:v>
                </c:pt>
                <c:pt idx="12">
                  <c:v>3750</c:v>
                </c:pt>
                <c:pt idx="13">
                  <c:v>4000</c:v>
                </c:pt>
                <c:pt idx="14">
                  <c:v>4500</c:v>
                </c:pt>
                <c:pt idx="15">
                  <c:v>4750</c:v>
                </c:pt>
              </c:numCache>
            </c:numRef>
          </c:cat>
          <c:val>
            <c:numRef>
              <c:f>MOD!$J$83:$J$98</c:f>
              <c:numCache>
                <c:formatCode>General</c:formatCode>
                <c:ptCount val="16"/>
                <c:pt idx="0">
                  <c:v>1270</c:v>
                </c:pt>
                <c:pt idx="1">
                  <c:v>1270</c:v>
                </c:pt>
                <c:pt idx="2">
                  <c:v>1344</c:v>
                </c:pt>
                <c:pt idx="3">
                  <c:v>1585</c:v>
                </c:pt>
                <c:pt idx="4">
                  <c:v>1740</c:v>
                </c:pt>
                <c:pt idx="5">
                  <c:v>1950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2000</c:v>
                </c:pt>
                <c:pt idx="13">
                  <c:v>1976</c:v>
                </c:pt>
                <c:pt idx="14">
                  <c:v>1900</c:v>
                </c:pt>
                <c:pt idx="15">
                  <c:v>1866</c:v>
                </c:pt>
              </c:numCache>
            </c:numRef>
          </c:val>
        </c:ser>
        <c:ser>
          <c:idx val="6"/>
          <c:order val="6"/>
          <c:tx>
            <c:strRef>
              <c:f>MOD!$K$82</c:f>
              <c:strCache>
                <c:ptCount val="1"/>
                <c:pt idx="0">
                  <c:v>59</c:v>
                </c:pt>
              </c:strCache>
            </c:strRef>
          </c:tx>
          <c:cat>
            <c:numRef>
              <c:f>MOD!$A$83:$A$98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1000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  <c:pt idx="7">
                  <c:v>2500</c:v>
                </c:pt>
                <c:pt idx="8">
                  <c:v>2750</c:v>
                </c:pt>
                <c:pt idx="9">
                  <c:v>3000</c:v>
                </c:pt>
                <c:pt idx="10">
                  <c:v>3250</c:v>
                </c:pt>
                <c:pt idx="11">
                  <c:v>3500</c:v>
                </c:pt>
                <c:pt idx="12">
                  <c:v>3750</c:v>
                </c:pt>
                <c:pt idx="13">
                  <c:v>4000</c:v>
                </c:pt>
                <c:pt idx="14">
                  <c:v>4500</c:v>
                </c:pt>
                <c:pt idx="15">
                  <c:v>4750</c:v>
                </c:pt>
              </c:numCache>
            </c:numRef>
          </c:cat>
          <c:val>
            <c:numRef>
              <c:f>MOD!$K$83:$K$98</c:f>
              <c:numCache>
                <c:formatCode>General</c:formatCode>
                <c:ptCount val="16"/>
                <c:pt idx="0">
                  <c:v>1270</c:v>
                </c:pt>
                <c:pt idx="1">
                  <c:v>1270</c:v>
                </c:pt>
                <c:pt idx="2">
                  <c:v>1344</c:v>
                </c:pt>
                <c:pt idx="3">
                  <c:v>1680</c:v>
                </c:pt>
                <c:pt idx="4">
                  <c:v>1915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2000</c:v>
                </c:pt>
                <c:pt idx="13">
                  <c:v>1976</c:v>
                </c:pt>
                <c:pt idx="14">
                  <c:v>1900</c:v>
                </c:pt>
                <c:pt idx="15">
                  <c:v>1866</c:v>
                </c:pt>
              </c:numCache>
            </c:numRef>
          </c:val>
        </c:ser>
        <c:ser>
          <c:idx val="7"/>
          <c:order val="7"/>
          <c:tx>
            <c:strRef>
              <c:f>MOD!$L$82</c:f>
              <c:strCache>
                <c:ptCount val="1"/>
                <c:pt idx="0">
                  <c:v>63</c:v>
                </c:pt>
              </c:strCache>
            </c:strRef>
          </c:tx>
          <c:cat>
            <c:numRef>
              <c:f>MOD!$A$83:$A$98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1000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  <c:pt idx="7">
                  <c:v>2500</c:v>
                </c:pt>
                <c:pt idx="8">
                  <c:v>2750</c:v>
                </c:pt>
                <c:pt idx="9">
                  <c:v>3000</c:v>
                </c:pt>
                <c:pt idx="10">
                  <c:v>3250</c:v>
                </c:pt>
                <c:pt idx="11">
                  <c:v>3500</c:v>
                </c:pt>
                <c:pt idx="12">
                  <c:v>3750</c:v>
                </c:pt>
                <c:pt idx="13">
                  <c:v>4000</c:v>
                </c:pt>
                <c:pt idx="14">
                  <c:v>4500</c:v>
                </c:pt>
                <c:pt idx="15">
                  <c:v>4750</c:v>
                </c:pt>
              </c:numCache>
            </c:numRef>
          </c:cat>
          <c:val>
            <c:numRef>
              <c:f>MOD!$L$83:$L$98</c:f>
              <c:numCache>
                <c:formatCode>General</c:formatCode>
                <c:ptCount val="16"/>
                <c:pt idx="0">
                  <c:v>1333.5</c:v>
                </c:pt>
                <c:pt idx="1">
                  <c:v>1333.5</c:v>
                </c:pt>
                <c:pt idx="2">
                  <c:v>1411.2</c:v>
                </c:pt>
                <c:pt idx="3">
                  <c:v>1764</c:v>
                </c:pt>
                <c:pt idx="4">
                  <c:v>2010.75</c:v>
                </c:pt>
                <c:pt idx="5">
                  <c:v>2100</c:v>
                </c:pt>
                <c:pt idx="6">
                  <c:v>2100</c:v>
                </c:pt>
                <c:pt idx="7">
                  <c:v>2100</c:v>
                </c:pt>
                <c:pt idx="8">
                  <c:v>2100</c:v>
                </c:pt>
                <c:pt idx="9">
                  <c:v>2100</c:v>
                </c:pt>
                <c:pt idx="10">
                  <c:v>2100</c:v>
                </c:pt>
                <c:pt idx="11">
                  <c:v>2100</c:v>
                </c:pt>
                <c:pt idx="12">
                  <c:v>2100</c:v>
                </c:pt>
                <c:pt idx="13">
                  <c:v>2074.8000000000002</c:v>
                </c:pt>
                <c:pt idx="14">
                  <c:v>1995</c:v>
                </c:pt>
                <c:pt idx="15">
                  <c:v>1959.3000000000002</c:v>
                </c:pt>
              </c:numCache>
            </c:numRef>
          </c:val>
        </c:ser>
        <c:ser>
          <c:idx val="8"/>
          <c:order val="8"/>
          <c:tx>
            <c:strRef>
              <c:f>MOD!$M$82</c:f>
              <c:strCache>
                <c:ptCount val="1"/>
                <c:pt idx="0">
                  <c:v>67</c:v>
                </c:pt>
              </c:strCache>
            </c:strRef>
          </c:tx>
          <c:cat>
            <c:numRef>
              <c:f>MOD!$A$83:$A$98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1000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  <c:pt idx="7">
                  <c:v>2500</c:v>
                </c:pt>
                <c:pt idx="8">
                  <c:v>2750</c:v>
                </c:pt>
                <c:pt idx="9">
                  <c:v>3000</c:v>
                </c:pt>
                <c:pt idx="10">
                  <c:v>3250</c:v>
                </c:pt>
                <c:pt idx="11">
                  <c:v>3500</c:v>
                </c:pt>
                <c:pt idx="12">
                  <c:v>3750</c:v>
                </c:pt>
                <c:pt idx="13">
                  <c:v>4000</c:v>
                </c:pt>
                <c:pt idx="14">
                  <c:v>4500</c:v>
                </c:pt>
                <c:pt idx="15">
                  <c:v>4750</c:v>
                </c:pt>
              </c:numCache>
            </c:numRef>
          </c:cat>
          <c:val>
            <c:numRef>
              <c:f>MOD!$M$83:$M$98</c:f>
              <c:numCache>
                <c:formatCode>General</c:formatCode>
                <c:ptCount val="16"/>
                <c:pt idx="0">
                  <c:v>1365.25</c:v>
                </c:pt>
                <c:pt idx="1">
                  <c:v>1365.25</c:v>
                </c:pt>
                <c:pt idx="2">
                  <c:v>1444.8000000000002</c:v>
                </c:pt>
                <c:pt idx="3">
                  <c:v>1806.0000000000002</c:v>
                </c:pt>
                <c:pt idx="4">
                  <c:v>2058.625</c:v>
                </c:pt>
                <c:pt idx="5">
                  <c:v>2150</c:v>
                </c:pt>
                <c:pt idx="6">
                  <c:v>2150</c:v>
                </c:pt>
                <c:pt idx="7">
                  <c:v>2150</c:v>
                </c:pt>
                <c:pt idx="8">
                  <c:v>2150</c:v>
                </c:pt>
                <c:pt idx="9">
                  <c:v>2150</c:v>
                </c:pt>
                <c:pt idx="10">
                  <c:v>2150</c:v>
                </c:pt>
                <c:pt idx="11">
                  <c:v>2150</c:v>
                </c:pt>
                <c:pt idx="12">
                  <c:v>2150</c:v>
                </c:pt>
                <c:pt idx="13">
                  <c:v>2124.2000000000003</c:v>
                </c:pt>
                <c:pt idx="14">
                  <c:v>2042.5</c:v>
                </c:pt>
                <c:pt idx="15">
                  <c:v>2005.9500000000003</c:v>
                </c:pt>
              </c:numCache>
            </c:numRef>
          </c:val>
        </c:ser>
        <c:ser>
          <c:idx val="9"/>
          <c:order val="9"/>
          <c:tx>
            <c:strRef>
              <c:f>MOD!$N$82</c:f>
              <c:strCache>
                <c:ptCount val="1"/>
                <c:pt idx="0">
                  <c:v>71</c:v>
                </c:pt>
              </c:strCache>
            </c:strRef>
          </c:tx>
          <c:cat>
            <c:numRef>
              <c:f>MOD!$A$83:$A$98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1000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  <c:pt idx="7">
                  <c:v>2500</c:v>
                </c:pt>
                <c:pt idx="8">
                  <c:v>2750</c:v>
                </c:pt>
                <c:pt idx="9">
                  <c:v>3000</c:v>
                </c:pt>
                <c:pt idx="10">
                  <c:v>3250</c:v>
                </c:pt>
                <c:pt idx="11">
                  <c:v>3500</c:v>
                </c:pt>
                <c:pt idx="12">
                  <c:v>3750</c:v>
                </c:pt>
                <c:pt idx="13">
                  <c:v>4000</c:v>
                </c:pt>
                <c:pt idx="14">
                  <c:v>4500</c:v>
                </c:pt>
                <c:pt idx="15">
                  <c:v>4750</c:v>
                </c:pt>
              </c:numCache>
            </c:numRef>
          </c:cat>
          <c:val>
            <c:numRef>
              <c:f>MOD!$N$83:$N$98</c:f>
              <c:numCache>
                <c:formatCode>General</c:formatCode>
                <c:ptCount val="16"/>
                <c:pt idx="0">
                  <c:v>1397</c:v>
                </c:pt>
                <c:pt idx="1">
                  <c:v>1397</c:v>
                </c:pt>
                <c:pt idx="2">
                  <c:v>1478.4</c:v>
                </c:pt>
                <c:pt idx="3">
                  <c:v>1848.0000000000002</c:v>
                </c:pt>
                <c:pt idx="4">
                  <c:v>2106.5</c:v>
                </c:pt>
                <c:pt idx="5">
                  <c:v>2200</c:v>
                </c:pt>
                <c:pt idx="6">
                  <c:v>2200</c:v>
                </c:pt>
                <c:pt idx="7">
                  <c:v>2200</c:v>
                </c:pt>
                <c:pt idx="8">
                  <c:v>2200</c:v>
                </c:pt>
                <c:pt idx="9">
                  <c:v>2200</c:v>
                </c:pt>
                <c:pt idx="10">
                  <c:v>2200</c:v>
                </c:pt>
                <c:pt idx="11">
                  <c:v>2200</c:v>
                </c:pt>
                <c:pt idx="12">
                  <c:v>2200</c:v>
                </c:pt>
                <c:pt idx="13">
                  <c:v>2173.6000000000004</c:v>
                </c:pt>
                <c:pt idx="14">
                  <c:v>2090</c:v>
                </c:pt>
                <c:pt idx="15">
                  <c:v>2052.6000000000004</c:v>
                </c:pt>
              </c:numCache>
            </c:numRef>
          </c:val>
        </c:ser>
        <c:bandFmts/>
        <c:axId val="123425920"/>
        <c:axId val="123427456"/>
        <c:axId val="123116608"/>
      </c:surface3DChart>
      <c:catAx>
        <c:axId val="12342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427456"/>
        <c:crosses val="autoZero"/>
        <c:auto val="1"/>
        <c:lblAlgn val="ctr"/>
        <c:lblOffset val="100"/>
        <c:noMultiLvlLbl val="0"/>
      </c:catAx>
      <c:valAx>
        <c:axId val="12342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425920"/>
        <c:crosses val="autoZero"/>
        <c:crossBetween val="midCat"/>
      </c:valAx>
      <c:serAx>
        <c:axId val="123116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23427456"/>
        <c:crosses val="autoZero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Couple limited</c:v>
          </c:tx>
          <c:marker>
            <c:symbol val="none"/>
          </c:marker>
          <c:cat>
            <c:numRef>
              <c:f>ori!$B$18:$T$18</c:f>
              <c:numCache>
                <c:formatCode>General</c:formatCode>
                <c:ptCount val="19"/>
                <c:pt idx="0">
                  <c:v>0</c:v>
                </c:pt>
                <c:pt idx="1">
                  <c:v>750</c:v>
                </c:pt>
                <c:pt idx="2">
                  <c:v>800</c:v>
                </c:pt>
                <c:pt idx="3">
                  <c:v>1000</c:v>
                </c:pt>
                <c:pt idx="4">
                  <c:v>1250</c:v>
                </c:pt>
                <c:pt idx="5">
                  <c:v>1500</c:v>
                </c:pt>
                <c:pt idx="6">
                  <c:v>1750</c:v>
                </c:pt>
                <c:pt idx="7">
                  <c:v>2000</c:v>
                </c:pt>
                <c:pt idx="8">
                  <c:v>2250</c:v>
                </c:pt>
                <c:pt idx="9">
                  <c:v>2500</c:v>
                </c:pt>
                <c:pt idx="10">
                  <c:v>2750</c:v>
                </c:pt>
                <c:pt idx="11">
                  <c:v>3000</c:v>
                </c:pt>
                <c:pt idx="12">
                  <c:v>3250</c:v>
                </c:pt>
                <c:pt idx="13">
                  <c:v>3500</c:v>
                </c:pt>
                <c:pt idx="14">
                  <c:v>3750</c:v>
                </c:pt>
                <c:pt idx="15">
                  <c:v>4000</c:v>
                </c:pt>
                <c:pt idx="16">
                  <c:v>4250</c:v>
                </c:pt>
                <c:pt idx="17">
                  <c:v>4530</c:v>
                </c:pt>
                <c:pt idx="18">
                  <c:v>5350</c:v>
                </c:pt>
              </c:numCache>
            </c:numRef>
          </c:cat>
          <c:val>
            <c:numRef>
              <c:f>ori!$B$19:$T$19</c:f>
              <c:numCache>
                <c:formatCode>General</c:formatCode>
                <c:ptCount val="19"/>
                <c:pt idx="0">
                  <c:v>60</c:v>
                </c:pt>
                <c:pt idx="1">
                  <c:v>38</c:v>
                </c:pt>
                <c:pt idx="2">
                  <c:v>38</c:v>
                </c:pt>
                <c:pt idx="3">
                  <c:v>46</c:v>
                </c:pt>
                <c:pt idx="4">
                  <c:v>49</c:v>
                </c:pt>
                <c:pt idx="5">
                  <c:v>59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58</c:v>
                </c:pt>
                <c:pt idx="10">
                  <c:v>58</c:v>
                </c:pt>
                <c:pt idx="11">
                  <c:v>56</c:v>
                </c:pt>
                <c:pt idx="12">
                  <c:v>55</c:v>
                </c:pt>
                <c:pt idx="13">
                  <c:v>54</c:v>
                </c:pt>
                <c:pt idx="14">
                  <c:v>53</c:v>
                </c:pt>
                <c:pt idx="15">
                  <c:v>52</c:v>
                </c:pt>
                <c:pt idx="16">
                  <c:v>49</c:v>
                </c:pt>
                <c:pt idx="17">
                  <c:v>46</c:v>
                </c:pt>
                <c:pt idx="1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04032"/>
        <c:axId val="117809920"/>
      </c:lineChart>
      <c:catAx>
        <c:axId val="1178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809920"/>
        <c:crosses val="autoZero"/>
        <c:auto val="1"/>
        <c:lblAlgn val="ctr"/>
        <c:lblOffset val="100"/>
        <c:noMultiLvlLbl val="0"/>
      </c:catAx>
      <c:valAx>
        <c:axId val="117809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804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099518810148737E-2"/>
          <c:y val="5.1400554097404481E-2"/>
          <c:w val="0.69378324584426943"/>
          <c:h val="0.8326195683872849"/>
        </c:manualLayout>
      </c:layout>
      <c:surface3DChart>
        <c:wireframe val="0"/>
        <c:ser>
          <c:idx val="0"/>
          <c:order val="0"/>
          <c:tx>
            <c:strRef>
              <c:f>ori!$B$31</c:f>
              <c:strCache>
                <c:ptCount val="1"/>
                <c:pt idx="0">
                  <c:v>84</c:v>
                </c:pt>
              </c:strCache>
            </c:strRef>
          </c:tx>
          <c:cat>
            <c:numRef>
              <c:f>ori!$A$32:$A$39</c:f>
              <c:numCache>
                <c:formatCode>General</c:formatCode>
                <c:ptCount val="8"/>
                <c:pt idx="0">
                  <c:v>1000</c:v>
                </c:pt>
                <c:pt idx="1">
                  <c:v>1250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4000</c:v>
                </c:pt>
                <c:pt idx="7">
                  <c:v>4530</c:v>
                </c:pt>
              </c:numCache>
            </c:numRef>
          </c:cat>
          <c:val>
            <c:numRef>
              <c:f>ori!$B$32:$B$39</c:f>
              <c:numCache>
                <c:formatCode>General</c:formatCode>
                <c:ptCount val="8"/>
                <c:pt idx="0">
                  <c:v>50</c:v>
                </c:pt>
                <c:pt idx="1">
                  <c:v>14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ori!$C$31</c:f>
              <c:strCache>
                <c:ptCount val="1"/>
                <c:pt idx="0">
                  <c:v>88</c:v>
                </c:pt>
              </c:strCache>
            </c:strRef>
          </c:tx>
          <c:cat>
            <c:numRef>
              <c:f>ori!$A$32:$A$39</c:f>
              <c:numCache>
                <c:formatCode>General</c:formatCode>
                <c:ptCount val="8"/>
                <c:pt idx="0">
                  <c:v>1000</c:v>
                </c:pt>
                <c:pt idx="1">
                  <c:v>1250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4000</c:v>
                </c:pt>
                <c:pt idx="7">
                  <c:v>4530</c:v>
                </c:pt>
              </c:numCache>
            </c:numRef>
          </c:cat>
          <c:val>
            <c:numRef>
              <c:f>ori!$C$32:$C$39</c:f>
              <c:numCache>
                <c:formatCode>General</c:formatCode>
                <c:ptCount val="8"/>
                <c:pt idx="0">
                  <c:v>53</c:v>
                </c:pt>
                <c:pt idx="1">
                  <c:v>28</c:v>
                </c:pt>
                <c:pt idx="2">
                  <c:v>17</c:v>
                </c:pt>
                <c:pt idx="3">
                  <c:v>13</c:v>
                </c:pt>
                <c:pt idx="4">
                  <c:v>11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</c:numCache>
            </c:numRef>
          </c:val>
        </c:ser>
        <c:ser>
          <c:idx val="2"/>
          <c:order val="2"/>
          <c:tx>
            <c:strRef>
              <c:f>ori!$D$31</c:f>
              <c:strCache>
                <c:ptCount val="1"/>
                <c:pt idx="0">
                  <c:v>95</c:v>
                </c:pt>
              </c:strCache>
            </c:strRef>
          </c:tx>
          <c:cat>
            <c:numRef>
              <c:f>ori!$A$32:$A$39</c:f>
              <c:numCache>
                <c:formatCode>General</c:formatCode>
                <c:ptCount val="8"/>
                <c:pt idx="0">
                  <c:v>1000</c:v>
                </c:pt>
                <c:pt idx="1">
                  <c:v>1250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4000</c:v>
                </c:pt>
                <c:pt idx="7">
                  <c:v>4530</c:v>
                </c:pt>
              </c:numCache>
            </c:numRef>
          </c:cat>
          <c:val>
            <c:numRef>
              <c:f>ori!$D$32:$D$39</c:f>
              <c:numCache>
                <c:formatCode>General</c:formatCode>
                <c:ptCount val="8"/>
                <c:pt idx="0">
                  <c:v>55</c:v>
                </c:pt>
                <c:pt idx="1">
                  <c:v>43</c:v>
                </c:pt>
                <c:pt idx="2">
                  <c:v>38</c:v>
                </c:pt>
                <c:pt idx="3">
                  <c:v>35</c:v>
                </c:pt>
                <c:pt idx="4">
                  <c:v>30</c:v>
                </c:pt>
                <c:pt idx="5">
                  <c:v>23</c:v>
                </c:pt>
                <c:pt idx="6">
                  <c:v>19</c:v>
                </c:pt>
                <c:pt idx="7">
                  <c:v>11</c:v>
                </c:pt>
              </c:numCache>
            </c:numRef>
          </c:val>
        </c:ser>
        <c:ser>
          <c:idx val="3"/>
          <c:order val="3"/>
          <c:tx>
            <c:strRef>
              <c:f>ori!$E$31</c:f>
              <c:strCache>
                <c:ptCount val="1"/>
                <c:pt idx="0">
                  <c:v>100</c:v>
                </c:pt>
              </c:strCache>
            </c:strRef>
          </c:tx>
          <c:cat>
            <c:numRef>
              <c:f>ori!$A$32:$A$39</c:f>
              <c:numCache>
                <c:formatCode>General</c:formatCode>
                <c:ptCount val="8"/>
                <c:pt idx="0">
                  <c:v>1000</c:v>
                </c:pt>
                <c:pt idx="1">
                  <c:v>1250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4000</c:v>
                </c:pt>
                <c:pt idx="7">
                  <c:v>4530</c:v>
                </c:pt>
              </c:numCache>
            </c:numRef>
          </c:cat>
          <c:val>
            <c:numRef>
              <c:f>ori!$E$32:$E$39</c:f>
              <c:numCache>
                <c:formatCode>General</c:formatCode>
                <c:ptCount val="8"/>
                <c:pt idx="0">
                  <c:v>65</c:v>
                </c:pt>
                <c:pt idx="1">
                  <c:v>59</c:v>
                </c:pt>
                <c:pt idx="2">
                  <c:v>56</c:v>
                </c:pt>
                <c:pt idx="3">
                  <c:v>54</c:v>
                </c:pt>
                <c:pt idx="4">
                  <c:v>51</c:v>
                </c:pt>
                <c:pt idx="5">
                  <c:v>46</c:v>
                </c:pt>
                <c:pt idx="6">
                  <c:v>42</c:v>
                </c:pt>
                <c:pt idx="7">
                  <c:v>34</c:v>
                </c:pt>
              </c:numCache>
            </c:numRef>
          </c:val>
        </c:ser>
        <c:bandFmts/>
        <c:axId val="117828992"/>
        <c:axId val="118883456"/>
        <c:axId val="117758144"/>
      </c:surface3DChart>
      <c:catAx>
        <c:axId val="11782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883456"/>
        <c:crosses val="autoZero"/>
        <c:auto val="1"/>
        <c:lblAlgn val="ctr"/>
        <c:lblOffset val="100"/>
        <c:noMultiLvlLbl val="0"/>
      </c:catAx>
      <c:valAx>
        <c:axId val="118883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828992"/>
        <c:crosses val="autoZero"/>
        <c:crossBetween val="midCat"/>
      </c:valAx>
      <c:serAx>
        <c:axId val="1177581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8883456"/>
        <c:crosses val="autoZero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40"/>
      <c:rAngAx val="0"/>
      <c:perspective val="11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ori!$B$45</c:f>
              <c:strCache>
                <c:ptCount val="1"/>
                <c:pt idx="0">
                  <c:v>84</c:v>
                </c:pt>
              </c:strCache>
            </c:strRef>
          </c:tx>
          <c:cat>
            <c:numRef>
              <c:f>ori!$A$46:$A$53</c:f>
              <c:numCache>
                <c:formatCode>General</c:formatCode>
                <c:ptCount val="8"/>
                <c:pt idx="0">
                  <c:v>1000</c:v>
                </c:pt>
                <c:pt idx="1">
                  <c:v>1250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4000</c:v>
                </c:pt>
                <c:pt idx="7">
                  <c:v>4530</c:v>
                </c:pt>
              </c:numCache>
            </c:numRef>
          </c:cat>
          <c:val>
            <c:numRef>
              <c:f>ori!$B$46:$B$53</c:f>
              <c:numCache>
                <c:formatCode>General</c:formatCode>
                <c:ptCount val="8"/>
                <c:pt idx="0">
                  <c:v>53</c:v>
                </c:pt>
                <c:pt idx="1">
                  <c:v>58</c:v>
                </c:pt>
                <c:pt idx="2">
                  <c:v>66</c:v>
                </c:pt>
                <c:pt idx="3">
                  <c:v>64</c:v>
                </c:pt>
                <c:pt idx="4">
                  <c:v>63</c:v>
                </c:pt>
                <c:pt idx="5">
                  <c:v>59</c:v>
                </c:pt>
                <c:pt idx="6">
                  <c:v>56</c:v>
                </c:pt>
                <c:pt idx="7">
                  <c:v>51</c:v>
                </c:pt>
              </c:numCache>
            </c:numRef>
          </c:val>
        </c:ser>
        <c:ser>
          <c:idx val="1"/>
          <c:order val="1"/>
          <c:tx>
            <c:strRef>
              <c:f>ori!$C$45</c:f>
              <c:strCache>
                <c:ptCount val="1"/>
                <c:pt idx="0">
                  <c:v>88</c:v>
                </c:pt>
              </c:strCache>
            </c:strRef>
          </c:tx>
          <c:cat>
            <c:numRef>
              <c:f>ori!$A$46:$A$53</c:f>
              <c:numCache>
                <c:formatCode>General</c:formatCode>
                <c:ptCount val="8"/>
                <c:pt idx="0">
                  <c:v>1000</c:v>
                </c:pt>
                <c:pt idx="1">
                  <c:v>1250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4000</c:v>
                </c:pt>
                <c:pt idx="7">
                  <c:v>4530</c:v>
                </c:pt>
              </c:numCache>
            </c:numRef>
          </c:cat>
          <c:val>
            <c:numRef>
              <c:f>ori!$C$46:$C$53</c:f>
              <c:numCache>
                <c:formatCode>General</c:formatCode>
                <c:ptCount val="8"/>
                <c:pt idx="0">
                  <c:v>53</c:v>
                </c:pt>
                <c:pt idx="1">
                  <c:v>58</c:v>
                </c:pt>
                <c:pt idx="2">
                  <c:v>59</c:v>
                </c:pt>
                <c:pt idx="3">
                  <c:v>58</c:v>
                </c:pt>
                <c:pt idx="4">
                  <c:v>56</c:v>
                </c:pt>
                <c:pt idx="5">
                  <c:v>53</c:v>
                </c:pt>
                <c:pt idx="6">
                  <c:v>50</c:v>
                </c:pt>
                <c:pt idx="7">
                  <c:v>44</c:v>
                </c:pt>
              </c:numCache>
            </c:numRef>
          </c:val>
        </c:ser>
        <c:ser>
          <c:idx val="2"/>
          <c:order val="2"/>
          <c:tx>
            <c:strRef>
              <c:f>ori!$D$45</c:f>
              <c:strCache>
                <c:ptCount val="1"/>
                <c:pt idx="0">
                  <c:v>95</c:v>
                </c:pt>
              </c:strCache>
            </c:strRef>
          </c:tx>
          <c:cat>
            <c:numRef>
              <c:f>ori!$A$46:$A$53</c:f>
              <c:numCache>
                <c:formatCode>General</c:formatCode>
                <c:ptCount val="8"/>
                <c:pt idx="0">
                  <c:v>1000</c:v>
                </c:pt>
                <c:pt idx="1">
                  <c:v>1250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4000</c:v>
                </c:pt>
                <c:pt idx="7">
                  <c:v>4530</c:v>
                </c:pt>
              </c:numCache>
            </c:numRef>
          </c:cat>
          <c:val>
            <c:numRef>
              <c:f>ori!$D$46:$D$53</c:f>
              <c:numCache>
                <c:formatCode>General</c:formatCode>
                <c:ptCount val="8"/>
                <c:pt idx="0">
                  <c:v>53</c:v>
                </c:pt>
                <c:pt idx="1">
                  <c:v>58</c:v>
                </c:pt>
                <c:pt idx="2">
                  <c:v>57</c:v>
                </c:pt>
                <c:pt idx="3">
                  <c:v>56</c:v>
                </c:pt>
                <c:pt idx="4">
                  <c:v>55</c:v>
                </c:pt>
                <c:pt idx="5">
                  <c:v>52</c:v>
                </c:pt>
                <c:pt idx="6">
                  <c:v>49</c:v>
                </c:pt>
                <c:pt idx="7">
                  <c:v>43</c:v>
                </c:pt>
              </c:numCache>
            </c:numRef>
          </c:val>
        </c:ser>
        <c:ser>
          <c:idx val="3"/>
          <c:order val="3"/>
          <c:tx>
            <c:strRef>
              <c:f>ori!$E$45</c:f>
              <c:strCache>
                <c:ptCount val="1"/>
                <c:pt idx="0">
                  <c:v>100</c:v>
                </c:pt>
              </c:strCache>
            </c:strRef>
          </c:tx>
          <c:cat>
            <c:numRef>
              <c:f>ori!$A$46:$A$53</c:f>
              <c:numCache>
                <c:formatCode>General</c:formatCode>
                <c:ptCount val="8"/>
                <c:pt idx="0">
                  <c:v>1000</c:v>
                </c:pt>
                <c:pt idx="1">
                  <c:v>1250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4000</c:v>
                </c:pt>
                <c:pt idx="7">
                  <c:v>4530</c:v>
                </c:pt>
              </c:numCache>
            </c:numRef>
          </c:cat>
          <c:val>
            <c:numRef>
              <c:f>ori!$E$46:$E$53</c:f>
              <c:numCache>
                <c:formatCode>General</c:formatCode>
                <c:ptCount val="8"/>
                <c:pt idx="0">
                  <c:v>53</c:v>
                </c:pt>
                <c:pt idx="1">
                  <c:v>58</c:v>
                </c:pt>
                <c:pt idx="2">
                  <c:v>51</c:v>
                </c:pt>
                <c:pt idx="3">
                  <c:v>42</c:v>
                </c:pt>
                <c:pt idx="4">
                  <c:v>41</c:v>
                </c:pt>
                <c:pt idx="5">
                  <c:v>40</c:v>
                </c:pt>
                <c:pt idx="6">
                  <c:v>40</c:v>
                </c:pt>
                <c:pt idx="7">
                  <c:v>36</c:v>
                </c:pt>
              </c:numCache>
            </c:numRef>
          </c:val>
        </c:ser>
        <c:ser>
          <c:idx val="4"/>
          <c:order val="4"/>
          <c:tx>
            <c:strRef>
              <c:f>ori!$F$45</c:f>
              <c:strCache>
                <c:ptCount val="1"/>
                <c:pt idx="0">
                  <c:v>100</c:v>
                </c:pt>
              </c:strCache>
            </c:strRef>
          </c:tx>
          <c:cat>
            <c:numRef>
              <c:f>ori!$A$46:$A$53</c:f>
              <c:numCache>
                <c:formatCode>General</c:formatCode>
                <c:ptCount val="8"/>
                <c:pt idx="0">
                  <c:v>1000</c:v>
                </c:pt>
                <c:pt idx="1">
                  <c:v>1250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4000</c:v>
                </c:pt>
                <c:pt idx="7">
                  <c:v>4530</c:v>
                </c:pt>
              </c:numCache>
            </c:numRef>
          </c:cat>
          <c:val>
            <c:numRef>
              <c:f>ori!$F$46:$F$53</c:f>
              <c:numCache>
                <c:formatCode>General</c:formatCode>
                <c:ptCount val="8"/>
                <c:pt idx="0">
                  <c:v>53</c:v>
                </c:pt>
                <c:pt idx="1">
                  <c:v>58</c:v>
                </c:pt>
                <c:pt idx="2">
                  <c:v>51</c:v>
                </c:pt>
                <c:pt idx="3">
                  <c:v>42</c:v>
                </c:pt>
                <c:pt idx="4">
                  <c:v>41</c:v>
                </c:pt>
                <c:pt idx="5">
                  <c:v>40</c:v>
                </c:pt>
                <c:pt idx="6">
                  <c:v>40</c:v>
                </c:pt>
                <c:pt idx="7">
                  <c:v>36</c:v>
                </c:pt>
              </c:numCache>
            </c:numRef>
          </c:val>
        </c:ser>
        <c:ser>
          <c:idx val="5"/>
          <c:order val="5"/>
          <c:tx>
            <c:strRef>
              <c:f>ori!$G$45</c:f>
              <c:strCache>
                <c:ptCount val="1"/>
                <c:pt idx="0">
                  <c:v>100</c:v>
                </c:pt>
              </c:strCache>
            </c:strRef>
          </c:tx>
          <c:cat>
            <c:numRef>
              <c:f>ori!$A$46:$A$53</c:f>
              <c:numCache>
                <c:formatCode>General</c:formatCode>
                <c:ptCount val="8"/>
                <c:pt idx="0">
                  <c:v>1000</c:v>
                </c:pt>
                <c:pt idx="1">
                  <c:v>1250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4000</c:v>
                </c:pt>
                <c:pt idx="7">
                  <c:v>4530</c:v>
                </c:pt>
              </c:numCache>
            </c:numRef>
          </c:cat>
          <c:val>
            <c:numRef>
              <c:f>ori!$G$46:$G$53</c:f>
              <c:numCache>
                <c:formatCode>General</c:formatCode>
                <c:ptCount val="8"/>
                <c:pt idx="0">
                  <c:v>53</c:v>
                </c:pt>
                <c:pt idx="1">
                  <c:v>58</c:v>
                </c:pt>
                <c:pt idx="2">
                  <c:v>51</c:v>
                </c:pt>
                <c:pt idx="3">
                  <c:v>42</c:v>
                </c:pt>
                <c:pt idx="4">
                  <c:v>41</c:v>
                </c:pt>
                <c:pt idx="5">
                  <c:v>40</c:v>
                </c:pt>
                <c:pt idx="6">
                  <c:v>40</c:v>
                </c:pt>
                <c:pt idx="7">
                  <c:v>36</c:v>
                </c:pt>
              </c:numCache>
            </c:numRef>
          </c:val>
        </c:ser>
        <c:bandFmts/>
        <c:axId val="118933760"/>
        <c:axId val="118943744"/>
        <c:axId val="117831424"/>
      </c:surface3DChart>
      <c:catAx>
        <c:axId val="11893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943744"/>
        <c:crosses val="autoZero"/>
        <c:auto val="1"/>
        <c:lblAlgn val="ctr"/>
        <c:lblOffset val="100"/>
        <c:noMultiLvlLbl val="0"/>
      </c:catAx>
      <c:valAx>
        <c:axId val="118943744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118933760"/>
        <c:crosses val="autoZero"/>
        <c:crossBetween val="midCat"/>
      </c:valAx>
      <c:serAx>
        <c:axId val="117831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8943744"/>
        <c:crosses val="autoZero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23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000874890638663E-2"/>
          <c:y val="6.528944298629337E-2"/>
          <c:w val="0.67969991251093609"/>
          <c:h val="0.8326195683872849"/>
        </c:manualLayout>
      </c:layout>
      <c:surface3DChart>
        <c:wireframe val="0"/>
        <c:ser>
          <c:idx val="0"/>
          <c:order val="0"/>
          <c:tx>
            <c:strRef>
              <c:f>ori!$B$60</c:f>
              <c:strCache>
                <c:ptCount val="1"/>
                <c:pt idx="0">
                  <c:v>250</c:v>
                </c:pt>
              </c:strCache>
            </c:strRef>
          </c:tx>
          <c:cat>
            <c:numRef>
              <c:f>ori!$A$61:$A$76</c:f>
              <c:numCache>
                <c:formatCode>General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ori!$B$61:$Q$61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ori!$C$60</c:f>
              <c:strCache>
                <c:ptCount val="1"/>
                <c:pt idx="0">
                  <c:v>300</c:v>
                </c:pt>
              </c:strCache>
            </c:strRef>
          </c:tx>
          <c:cat>
            <c:numRef>
              <c:f>ori!$A$61:$A$76</c:f>
              <c:numCache>
                <c:formatCode>General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ori!$B$62:$Q$62</c:f>
              <c:numCache>
                <c:formatCode>General</c:formatCode>
                <c:ptCount val="16"/>
                <c:pt idx="0">
                  <c:v>62</c:v>
                </c:pt>
                <c:pt idx="1">
                  <c:v>62</c:v>
                </c:pt>
                <c:pt idx="2">
                  <c:v>62</c:v>
                </c:pt>
                <c:pt idx="3">
                  <c:v>62</c:v>
                </c:pt>
                <c:pt idx="4">
                  <c:v>62</c:v>
                </c:pt>
                <c:pt idx="5">
                  <c:v>62</c:v>
                </c:pt>
                <c:pt idx="6">
                  <c:v>62</c:v>
                </c:pt>
                <c:pt idx="7">
                  <c:v>62</c:v>
                </c:pt>
                <c:pt idx="8">
                  <c:v>62</c:v>
                </c:pt>
                <c:pt idx="9">
                  <c:v>62</c:v>
                </c:pt>
                <c:pt idx="10">
                  <c:v>62</c:v>
                </c:pt>
                <c:pt idx="11">
                  <c:v>62</c:v>
                </c:pt>
                <c:pt idx="12">
                  <c:v>62</c:v>
                </c:pt>
                <c:pt idx="13">
                  <c:v>62</c:v>
                </c:pt>
                <c:pt idx="14">
                  <c:v>62</c:v>
                </c:pt>
                <c:pt idx="15">
                  <c:v>62</c:v>
                </c:pt>
              </c:numCache>
            </c:numRef>
          </c:val>
        </c:ser>
        <c:ser>
          <c:idx val="2"/>
          <c:order val="2"/>
          <c:tx>
            <c:strRef>
              <c:f>ori!$D$60</c:f>
              <c:strCache>
                <c:ptCount val="1"/>
                <c:pt idx="0">
                  <c:v>350</c:v>
                </c:pt>
              </c:strCache>
            </c:strRef>
          </c:tx>
          <c:cat>
            <c:numRef>
              <c:f>ori!$A$61:$A$76</c:f>
              <c:numCache>
                <c:formatCode>General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ori!$B$63:$Q$63</c:f>
              <c:numCache>
                <c:formatCode>General</c:formatCode>
                <c:ptCount val="16"/>
                <c:pt idx="0">
                  <c:v>62</c:v>
                </c:pt>
                <c:pt idx="1">
                  <c:v>62</c:v>
                </c:pt>
                <c:pt idx="2">
                  <c:v>62</c:v>
                </c:pt>
                <c:pt idx="3">
                  <c:v>62</c:v>
                </c:pt>
                <c:pt idx="4">
                  <c:v>62</c:v>
                </c:pt>
                <c:pt idx="5">
                  <c:v>62</c:v>
                </c:pt>
                <c:pt idx="6">
                  <c:v>62</c:v>
                </c:pt>
                <c:pt idx="7">
                  <c:v>62</c:v>
                </c:pt>
                <c:pt idx="8">
                  <c:v>62</c:v>
                </c:pt>
                <c:pt idx="9">
                  <c:v>62</c:v>
                </c:pt>
                <c:pt idx="10">
                  <c:v>62</c:v>
                </c:pt>
                <c:pt idx="11">
                  <c:v>62</c:v>
                </c:pt>
                <c:pt idx="12">
                  <c:v>62</c:v>
                </c:pt>
                <c:pt idx="13">
                  <c:v>62</c:v>
                </c:pt>
                <c:pt idx="14">
                  <c:v>62</c:v>
                </c:pt>
                <c:pt idx="15">
                  <c:v>62</c:v>
                </c:pt>
              </c:numCache>
            </c:numRef>
          </c:val>
        </c:ser>
        <c:ser>
          <c:idx val="3"/>
          <c:order val="3"/>
          <c:tx>
            <c:strRef>
              <c:f>ori!$E$60</c:f>
              <c:strCache>
                <c:ptCount val="1"/>
                <c:pt idx="0">
                  <c:v>400</c:v>
                </c:pt>
              </c:strCache>
            </c:strRef>
          </c:tx>
          <c:cat>
            <c:numRef>
              <c:f>ori!$A$61:$A$76</c:f>
              <c:numCache>
                <c:formatCode>General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ori!$B$64:$Q$64</c:f>
              <c:numCache>
                <c:formatCode>General</c:formatCode>
                <c:ptCount val="16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29</c:v>
                </c:pt>
                <c:pt idx="5">
                  <c:v>33</c:v>
                </c:pt>
                <c:pt idx="6">
                  <c:v>43</c:v>
                </c:pt>
                <c:pt idx="7">
                  <c:v>52</c:v>
                </c:pt>
                <c:pt idx="8">
                  <c:v>55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61</c:v>
                </c:pt>
                <c:pt idx="15">
                  <c:v>62</c:v>
                </c:pt>
              </c:numCache>
            </c:numRef>
          </c:val>
        </c:ser>
        <c:ser>
          <c:idx val="4"/>
          <c:order val="4"/>
          <c:tx>
            <c:strRef>
              <c:f>ori!$F$60</c:f>
              <c:strCache>
                <c:ptCount val="1"/>
                <c:pt idx="0">
                  <c:v>450</c:v>
                </c:pt>
              </c:strCache>
            </c:strRef>
          </c:tx>
          <c:cat>
            <c:numRef>
              <c:f>ori!$A$61:$A$76</c:f>
              <c:numCache>
                <c:formatCode>General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ori!$B$65:$Q$65</c:f>
              <c:numCache>
                <c:formatCode>General</c:formatCode>
                <c:ptCount val="16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29</c:v>
                </c:pt>
                <c:pt idx="5">
                  <c:v>33</c:v>
                </c:pt>
                <c:pt idx="6">
                  <c:v>43</c:v>
                </c:pt>
                <c:pt idx="7">
                  <c:v>52</c:v>
                </c:pt>
                <c:pt idx="8">
                  <c:v>55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62</c:v>
                </c:pt>
              </c:numCache>
            </c:numRef>
          </c:val>
        </c:ser>
        <c:ser>
          <c:idx val="5"/>
          <c:order val="5"/>
          <c:tx>
            <c:strRef>
              <c:f>ori!$G$60</c:f>
              <c:strCache>
                <c:ptCount val="1"/>
                <c:pt idx="0">
                  <c:v>510</c:v>
                </c:pt>
              </c:strCache>
            </c:strRef>
          </c:tx>
          <c:cat>
            <c:numRef>
              <c:f>ori!$A$61:$A$76</c:f>
              <c:numCache>
                <c:formatCode>General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ori!$B$66:$Q$66</c:f>
              <c:numCache>
                <c:formatCode>General</c:formatCode>
                <c:ptCount val="16"/>
                <c:pt idx="0">
                  <c:v>29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32</c:v>
                </c:pt>
                <c:pt idx="5">
                  <c:v>34</c:v>
                </c:pt>
                <c:pt idx="6">
                  <c:v>35</c:v>
                </c:pt>
                <c:pt idx="7">
                  <c:v>41</c:v>
                </c:pt>
                <c:pt idx="8">
                  <c:v>46</c:v>
                </c:pt>
                <c:pt idx="9">
                  <c:v>50</c:v>
                </c:pt>
                <c:pt idx="10">
                  <c:v>54</c:v>
                </c:pt>
                <c:pt idx="11">
                  <c:v>57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</c:numCache>
            </c:numRef>
          </c:val>
        </c:ser>
        <c:ser>
          <c:idx val="6"/>
          <c:order val="6"/>
          <c:tx>
            <c:strRef>
              <c:f>ori!$H$60</c:f>
              <c:strCache>
                <c:ptCount val="1"/>
                <c:pt idx="0">
                  <c:v>540</c:v>
                </c:pt>
              </c:strCache>
            </c:strRef>
          </c:tx>
          <c:cat>
            <c:numRef>
              <c:f>ori!$A$61:$A$76</c:f>
              <c:numCache>
                <c:formatCode>General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ori!$B$67:$Q$67</c:f>
              <c:numCache>
                <c:formatCode>General</c:formatCode>
                <c:ptCount val="16"/>
                <c:pt idx="0">
                  <c:v>29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38</c:v>
                </c:pt>
                <c:pt idx="8">
                  <c:v>42</c:v>
                </c:pt>
                <c:pt idx="9">
                  <c:v>45</c:v>
                </c:pt>
                <c:pt idx="10">
                  <c:v>48</c:v>
                </c:pt>
                <c:pt idx="11">
                  <c:v>52</c:v>
                </c:pt>
                <c:pt idx="12">
                  <c:v>56</c:v>
                </c:pt>
                <c:pt idx="13">
                  <c:v>59</c:v>
                </c:pt>
                <c:pt idx="14">
                  <c:v>63</c:v>
                </c:pt>
                <c:pt idx="15">
                  <c:v>63</c:v>
                </c:pt>
              </c:numCache>
            </c:numRef>
          </c:val>
        </c:ser>
        <c:ser>
          <c:idx val="7"/>
          <c:order val="7"/>
          <c:tx>
            <c:strRef>
              <c:f>ori!$I$60</c:f>
              <c:strCache>
                <c:ptCount val="1"/>
                <c:pt idx="0">
                  <c:v>570</c:v>
                </c:pt>
              </c:strCache>
            </c:strRef>
          </c:tx>
          <c:cat>
            <c:numRef>
              <c:f>ori!$A$61:$A$76</c:f>
              <c:numCache>
                <c:formatCode>General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ori!$B$68:$Q$68</c:f>
              <c:numCache>
                <c:formatCode>General</c:formatCode>
                <c:ptCount val="16"/>
                <c:pt idx="0">
                  <c:v>29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33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37</c:v>
                </c:pt>
                <c:pt idx="9">
                  <c:v>40</c:v>
                </c:pt>
                <c:pt idx="10">
                  <c:v>43</c:v>
                </c:pt>
                <c:pt idx="11">
                  <c:v>49</c:v>
                </c:pt>
                <c:pt idx="12">
                  <c:v>53</c:v>
                </c:pt>
                <c:pt idx="13">
                  <c:v>59</c:v>
                </c:pt>
                <c:pt idx="14">
                  <c:v>62</c:v>
                </c:pt>
                <c:pt idx="15">
                  <c:v>63</c:v>
                </c:pt>
              </c:numCache>
            </c:numRef>
          </c:val>
        </c:ser>
        <c:ser>
          <c:idx val="8"/>
          <c:order val="8"/>
          <c:tx>
            <c:strRef>
              <c:f>ori!$J$60</c:f>
              <c:strCache>
                <c:ptCount val="1"/>
                <c:pt idx="0">
                  <c:v>600</c:v>
                </c:pt>
              </c:strCache>
            </c:strRef>
          </c:tx>
          <c:cat>
            <c:numRef>
              <c:f>ori!$A$61:$A$76</c:f>
              <c:numCache>
                <c:formatCode>General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ori!$B$69:$Q$69</c:f>
              <c:numCache>
                <c:formatCode>General</c:formatCode>
                <c:ptCount val="16"/>
                <c:pt idx="0">
                  <c:v>29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36</c:v>
                </c:pt>
                <c:pt idx="9">
                  <c:v>39</c:v>
                </c:pt>
                <c:pt idx="10">
                  <c:v>43</c:v>
                </c:pt>
                <c:pt idx="11">
                  <c:v>48</c:v>
                </c:pt>
                <c:pt idx="12">
                  <c:v>53</c:v>
                </c:pt>
                <c:pt idx="13">
                  <c:v>58</c:v>
                </c:pt>
                <c:pt idx="14">
                  <c:v>61</c:v>
                </c:pt>
                <c:pt idx="15">
                  <c:v>63</c:v>
                </c:pt>
              </c:numCache>
            </c:numRef>
          </c:val>
        </c:ser>
        <c:ser>
          <c:idx val="9"/>
          <c:order val="9"/>
          <c:tx>
            <c:strRef>
              <c:f>ori!$K$60</c:f>
              <c:strCache>
                <c:ptCount val="1"/>
                <c:pt idx="0">
                  <c:v>630</c:v>
                </c:pt>
              </c:strCache>
            </c:strRef>
          </c:tx>
          <c:cat>
            <c:numRef>
              <c:f>ori!$A$61:$A$76</c:f>
              <c:numCache>
                <c:formatCode>General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ori!$B$70:$Q$70</c:f>
              <c:numCache>
                <c:formatCode>General</c:formatCode>
                <c:ptCount val="16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31</c:v>
                </c:pt>
                <c:pt idx="6">
                  <c:v>33</c:v>
                </c:pt>
                <c:pt idx="7">
                  <c:v>35</c:v>
                </c:pt>
                <c:pt idx="8">
                  <c:v>37</c:v>
                </c:pt>
                <c:pt idx="9">
                  <c:v>40</c:v>
                </c:pt>
                <c:pt idx="10">
                  <c:v>43</c:v>
                </c:pt>
                <c:pt idx="11">
                  <c:v>48</c:v>
                </c:pt>
                <c:pt idx="12">
                  <c:v>52</c:v>
                </c:pt>
                <c:pt idx="13">
                  <c:v>56</c:v>
                </c:pt>
                <c:pt idx="14">
                  <c:v>59</c:v>
                </c:pt>
                <c:pt idx="15">
                  <c:v>62</c:v>
                </c:pt>
              </c:numCache>
            </c:numRef>
          </c:val>
        </c:ser>
        <c:ser>
          <c:idx val="10"/>
          <c:order val="10"/>
          <c:tx>
            <c:strRef>
              <c:f>ori!$L$60</c:f>
              <c:strCache>
                <c:ptCount val="1"/>
                <c:pt idx="0">
                  <c:v>660</c:v>
                </c:pt>
              </c:strCache>
            </c:strRef>
          </c:tx>
          <c:cat>
            <c:numRef>
              <c:f>ori!$A$61:$A$76</c:f>
              <c:numCache>
                <c:formatCode>General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ori!$B$71:$Q$71</c:f>
              <c:numCache>
                <c:formatCode>General</c:formatCode>
                <c:ptCount val="16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31</c:v>
                </c:pt>
                <c:pt idx="6">
                  <c:v>33</c:v>
                </c:pt>
                <c:pt idx="7">
                  <c:v>35</c:v>
                </c:pt>
                <c:pt idx="8">
                  <c:v>37</c:v>
                </c:pt>
                <c:pt idx="9">
                  <c:v>40</c:v>
                </c:pt>
                <c:pt idx="10">
                  <c:v>43</c:v>
                </c:pt>
                <c:pt idx="11">
                  <c:v>47</c:v>
                </c:pt>
                <c:pt idx="12">
                  <c:v>51</c:v>
                </c:pt>
                <c:pt idx="13">
                  <c:v>54</c:v>
                </c:pt>
                <c:pt idx="14">
                  <c:v>59</c:v>
                </c:pt>
                <c:pt idx="15">
                  <c:v>62</c:v>
                </c:pt>
              </c:numCache>
            </c:numRef>
          </c:val>
        </c:ser>
        <c:ser>
          <c:idx val="11"/>
          <c:order val="11"/>
          <c:tx>
            <c:strRef>
              <c:f>ori!$M$60</c:f>
              <c:strCache>
                <c:ptCount val="1"/>
                <c:pt idx="0">
                  <c:v>700</c:v>
                </c:pt>
              </c:strCache>
            </c:strRef>
          </c:tx>
          <c:cat>
            <c:numRef>
              <c:f>ori!$A$61:$A$76</c:f>
              <c:numCache>
                <c:formatCode>General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ori!$B$72:$Q$72</c:f>
              <c:numCache>
                <c:formatCode>General</c:formatCode>
                <c:ptCount val="16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31</c:v>
                </c:pt>
                <c:pt idx="6">
                  <c:v>33</c:v>
                </c:pt>
                <c:pt idx="7">
                  <c:v>35</c:v>
                </c:pt>
                <c:pt idx="8">
                  <c:v>38</c:v>
                </c:pt>
                <c:pt idx="9">
                  <c:v>40</c:v>
                </c:pt>
                <c:pt idx="10">
                  <c:v>43</c:v>
                </c:pt>
                <c:pt idx="11">
                  <c:v>46</c:v>
                </c:pt>
                <c:pt idx="12">
                  <c:v>50</c:v>
                </c:pt>
                <c:pt idx="13">
                  <c:v>53</c:v>
                </c:pt>
                <c:pt idx="14">
                  <c:v>57</c:v>
                </c:pt>
                <c:pt idx="15">
                  <c:v>63</c:v>
                </c:pt>
              </c:numCache>
            </c:numRef>
          </c:val>
        </c:ser>
        <c:ser>
          <c:idx val="12"/>
          <c:order val="12"/>
          <c:tx>
            <c:strRef>
              <c:f>ori!$N$60</c:f>
              <c:strCache>
                <c:ptCount val="1"/>
                <c:pt idx="0">
                  <c:v>750</c:v>
                </c:pt>
              </c:strCache>
            </c:strRef>
          </c:tx>
          <c:cat>
            <c:numRef>
              <c:f>ori!$A$61:$A$76</c:f>
              <c:numCache>
                <c:formatCode>General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ori!$B$73:$Q$73</c:f>
              <c:numCache>
                <c:formatCode>General</c:formatCode>
                <c:ptCount val="16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30</c:v>
                </c:pt>
                <c:pt idx="5">
                  <c:v>33</c:v>
                </c:pt>
                <c:pt idx="6">
                  <c:v>35</c:v>
                </c:pt>
                <c:pt idx="7">
                  <c:v>37</c:v>
                </c:pt>
                <c:pt idx="8">
                  <c:v>40</c:v>
                </c:pt>
                <c:pt idx="9">
                  <c:v>42</c:v>
                </c:pt>
                <c:pt idx="10">
                  <c:v>44</c:v>
                </c:pt>
                <c:pt idx="11">
                  <c:v>46</c:v>
                </c:pt>
                <c:pt idx="12">
                  <c:v>48</c:v>
                </c:pt>
                <c:pt idx="13">
                  <c:v>52</c:v>
                </c:pt>
                <c:pt idx="14">
                  <c:v>57</c:v>
                </c:pt>
                <c:pt idx="15">
                  <c:v>64</c:v>
                </c:pt>
              </c:numCache>
            </c:numRef>
          </c:val>
        </c:ser>
        <c:ser>
          <c:idx val="13"/>
          <c:order val="13"/>
          <c:tx>
            <c:strRef>
              <c:f>ori!$O$60</c:f>
              <c:strCache>
                <c:ptCount val="1"/>
                <c:pt idx="0">
                  <c:v>800</c:v>
                </c:pt>
              </c:strCache>
            </c:strRef>
          </c:tx>
          <c:cat>
            <c:numRef>
              <c:f>ori!$A$61:$A$76</c:f>
              <c:numCache>
                <c:formatCode>General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ori!$B$74:$Q$74</c:f>
              <c:numCache>
                <c:formatCode>General</c:formatCode>
                <c:ptCount val="16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31</c:v>
                </c:pt>
                <c:pt idx="6">
                  <c:v>33</c:v>
                </c:pt>
                <c:pt idx="7">
                  <c:v>35</c:v>
                </c:pt>
                <c:pt idx="8">
                  <c:v>38</c:v>
                </c:pt>
                <c:pt idx="9">
                  <c:v>39</c:v>
                </c:pt>
                <c:pt idx="10">
                  <c:v>41</c:v>
                </c:pt>
                <c:pt idx="11">
                  <c:v>43</c:v>
                </c:pt>
                <c:pt idx="12">
                  <c:v>45</c:v>
                </c:pt>
                <c:pt idx="13">
                  <c:v>51</c:v>
                </c:pt>
                <c:pt idx="14">
                  <c:v>55</c:v>
                </c:pt>
                <c:pt idx="15">
                  <c:v>62</c:v>
                </c:pt>
              </c:numCache>
            </c:numRef>
          </c:val>
        </c:ser>
        <c:ser>
          <c:idx val="14"/>
          <c:order val="14"/>
          <c:tx>
            <c:strRef>
              <c:f>ori!$P$60</c:f>
              <c:strCache>
                <c:ptCount val="1"/>
                <c:pt idx="0">
                  <c:v>850</c:v>
                </c:pt>
              </c:strCache>
            </c:strRef>
          </c:tx>
          <c:cat>
            <c:numRef>
              <c:f>ori!$A$61:$A$76</c:f>
              <c:numCache>
                <c:formatCode>General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ori!$B$75:$Q$75</c:f>
              <c:numCache>
                <c:formatCode>General</c:formatCode>
                <c:ptCount val="16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31</c:v>
                </c:pt>
                <c:pt idx="6">
                  <c:v>33</c:v>
                </c:pt>
                <c:pt idx="7">
                  <c:v>34</c:v>
                </c:pt>
                <c:pt idx="8">
                  <c:v>36</c:v>
                </c:pt>
                <c:pt idx="9">
                  <c:v>38</c:v>
                </c:pt>
                <c:pt idx="10">
                  <c:v>40</c:v>
                </c:pt>
                <c:pt idx="11">
                  <c:v>42</c:v>
                </c:pt>
                <c:pt idx="12">
                  <c:v>44</c:v>
                </c:pt>
                <c:pt idx="13">
                  <c:v>51</c:v>
                </c:pt>
                <c:pt idx="14">
                  <c:v>55</c:v>
                </c:pt>
                <c:pt idx="15">
                  <c:v>59</c:v>
                </c:pt>
              </c:numCache>
            </c:numRef>
          </c:val>
        </c:ser>
        <c:ser>
          <c:idx val="15"/>
          <c:order val="15"/>
          <c:tx>
            <c:strRef>
              <c:f>ori!$Q$60</c:f>
              <c:strCache>
                <c:ptCount val="1"/>
                <c:pt idx="0">
                  <c:v>900</c:v>
                </c:pt>
              </c:strCache>
            </c:strRef>
          </c:tx>
          <c:cat>
            <c:numRef>
              <c:f>ori!$A$61:$A$76</c:f>
              <c:numCache>
                <c:formatCode>General</c:formatCode>
                <c:ptCount val="16"/>
                <c:pt idx="0">
                  <c:v>450</c:v>
                </c:pt>
                <c:pt idx="1">
                  <c:v>451</c:v>
                </c:pt>
                <c:pt idx="2">
                  <c:v>700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3000</c:v>
                </c:pt>
                <c:pt idx="12">
                  <c:v>3500</c:v>
                </c:pt>
                <c:pt idx="13">
                  <c:v>4000</c:v>
                </c:pt>
                <c:pt idx="14">
                  <c:v>4500</c:v>
                </c:pt>
                <c:pt idx="15">
                  <c:v>5000</c:v>
                </c:pt>
              </c:numCache>
            </c:numRef>
          </c:cat>
          <c:val>
            <c:numRef>
              <c:f>ori!$B$76:$Q$76</c:f>
              <c:numCache>
                <c:formatCode>General</c:formatCode>
                <c:ptCount val="16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33</c:v>
                </c:pt>
                <c:pt idx="8">
                  <c:v>35</c:v>
                </c:pt>
                <c:pt idx="9">
                  <c:v>37</c:v>
                </c:pt>
                <c:pt idx="10">
                  <c:v>40</c:v>
                </c:pt>
                <c:pt idx="11">
                  <c:v>42</c:v>
                </c:pt>
                <c:pt idx="12">
                  <c:v>45</c:v>
                </c:pt>
                <c:pt idx="13">
                  <c:v>47</c:v>
                </c:pt>
                <c:pt idx="14">
                  <c:v>48</c:v>
                </c:pt>
                <c:pt idx="15">
                  <c:v>50</c:v>
                </c:pt>
              </c:numCache>
            </c:numRef>
          </c:val>
        </c:ser>
        <c:bandFmts/>
        <c:axId val="119290880"/>
        <c:axId val="119304960"/>
        <c:axId val="119281408"/>
      </c:surface3DChart>
      <c:catAx>
        <c:axId val="11929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304960"/>
        <c:crosses val="autoZero"/>
        <c:auto val="1"/>
        <c:lblAlgn val="ctr"/>
        <c:lblOffset val="100"/>
        <c:noMultiLvlLbl val="0"/>
      </c:catAx>
      <c:valAx>
        <c:axId val="119304960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119290880"/>
        <c:crosses val="autoZero"/>
        <c:crossBetween val="midCat"/>
      </c:valAx>
      <c:serAx>
        <c:axId val="119281408"/>
        <c:scaling>
          <c:orientation val="minMax"/>
        </c:scaling>
        <c:delete val="0"/>
        <c:axPos val="b"/>
        <c:majorTickMark val="out"/>
        <c:minorTickMark val="none"/>
        <c:tickLblPos val="nextTo"/>
        <c:crossAx val="119304960"/>
        <c:crosses val="autoZero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4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000874890638663E-2"/>
          <c:y val="6.528944298629337E-2"/>
          <c:w val="0.67969991251093609"/>
          <c:h val="0.8326195683872849"/>
        </c:manualLayout>
      </c:layout>
      <c:surface3DChart>
        <c:wireframe val="0"/>
        <c:ser>
          <c:idx val="0"/>
          <c:order val="0"/>
          <c:tx>
            <c:strRef>
              <c:f>ori!$B$82</c:f>
              <c:strCache>
                <c:ptCount val="1"/>
                <c:pt idx="0">
                  <c:v>0</c:v>
                </c:pt>
              </c:strCache>
            </c:strRef>
          </c:tx>
          <c:cat>
            <c:numRef>
              <c:f>ori!$A$83:$A$98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1000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  <c:pt idx="7">
                  <c:v>2500</c:v>
                </c:pt>
                <c:pt idx="8">
                  <c:v>2750</c:v>
                </c:pt>
                <c:pt idx="9">
                  <c:v>3000</c:v>
                </c:pt>
                <c:pt idx="10">
                  <c:v>3250</c:v>
                </c:pt>
                <c:pt idx="11">
                  <c:v>3500</c:v>
                </c:pt>
                <c:pt idx="12">
                  <c:v>3750</c:v>
                </c:pt>
                <c:pt idx="13">
                  <c:v>4000</c:v>
                </c:pt>
                <c:pt idx="14">
                  <c:v>4500</c:v>
                </c:pt>
                <c:pt idx="15">
                  <c:v>4750</c:v>
                </c:pt>
              </c:numCache>
            </c:numRef>
          </c:cat>
          <c:val>
            <c:numRef>
              <c:f>ori!$B$83:$B$98</c:f>
              <c:numCache>
                <c:formatCode>General</c:formatCode>
                <c:ptCount val="16"/>
                <c:pt idx="0">
                  <c:v>1111</c:v>
                </c:pt>
                <c:pt idx="1">
                  <c:v>1111</c:v>
                </c:pt>
                <c:pt idx="2">
                  <c:v>1111</c:v>
                </c:pt>
                <c:pt idx="3">
                  <c:v>1181</c:v>
                </c:pt>
                <c:pt idx="4">
                  <c:v>1231</c:v>
                </c:pt>
                <c:pt idx="5">
                  <c:v>1291</c:v>
                </c:pt>
                <c:pt idx="6">
                  <c:v>1351</c:v>
                </c:pt>
                <c:pt idx="7">
                  <c:v>1375</c:v>
                </c:pt>
                <c:pt idx="8">
                  <c:v>1381</c:v>
                </c:pt>
                <c:pt idx="9">
                  <c:v>1379</c:v>
                </c:pt>
                <c:pt idx="10">
                  <c:v>1393</c:v>
                </c:pt>
                <c:pt idx="11">
                  <c:v>1410</c:v>
                </c:pt>
                <c:pt idx="12">
                  <c:v>1415</c:v>
                </c:pt>
                <c:pt idx="13">
                  <c:v>1421</c:v>
                </c:pt>
                <c:pt idx="14">
                  <c:v>1620</c:v>
                </c:pt>
                <c:pt idx="15">
                  <c:v>1623</c:v>
                </c:pt>
              </c:numCache>
            </c:numRef>
          </c:val>
        </c:ser>
        <c:ser>
          <c:idx val="1"/>
          <c:order val="1"/>
          <c:tx>
            <c:strRef>
              <c:f>ori!$C$82</c:f>
              <c:strCache>
                <c:ptCount val="1"/>
                <c:pt idx="0">
                  <c:v>9</c:v>
                </c:pt>
              </c:strCache>
            </c:strRef>
          </c:tx>
          <c:cat>
            <c:numRef>
              <c:f>ori!$A$83:$A$98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1000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  <c:pt idx="7">
                  <c:v>2500</c:v>
                </c:pt>
                <c:pt idx="8">
                  <c:v>2750</c:v>
                </c:pt>
                <c:pt idx="9">
                  <c:v>3000</c:v>
                </c:pt>
                <c:pt idx="10">
                  <c:v>3250</c:v>
                </c:pt>
                <c:pt idx="11">
                  <c:v>3500</c:v>
                </c:pt>
                <c:pt idx="12">
                  <c:v>3750</c:v>
                </c:pt>
                <c:pt idx="13">
                  <c:v>4000</c:v>
                </c:pt>
                <c:pt idx="14">
                  <c:v>4500</c:v>
                </c:pt>
                <c:pt idx="15">
                  <c:v>4750</c:v>
                </c:pt>
              </c:numCache>
            </c:numRef>
          </c:cat>
          <c:val>
            <c:numRef>
              <c:f>ori!$C$83:$C$98</c:f>
              <c:numCache>
                <c:formatCode>General</c:formatCode>
                <c:ptCount val="16"/>
                <c:pt idx="0">
                  <c:v>1112</c:v>
                </c:pt>
                <c:pt idx="1">
                  <c:v>1112</c:v>
                </c:pt>
                <c:pt idx="2">
                  <c:v>1142</c:v>
                </c:pt>
                <c:pt idx="3">
                  <c:v>1230</c:v>
                </c:pt>
                <c:pt idx="4">
                  <c:v>1280</c:v>
                </c:pt>
                <c:pt idx="5">
                  <c:v>1350</c:v>
                </c:pt>
                <c:pt idx="6">
                  <c:v>1420</c:v>
                </c:pt>
                <c:pt idx="7">
                  <c:v>1446</c:v>
                </c:pt>
                <c:pt idx="8">
                  <c:v>1383</c:v>
                </c:pt>
                <c:pt idx="9">
                  <c:v>1386</c:v>
                </c:pt>
                <c:pt idx="10">
                  <c:v>1396</c:v>
                </c:pt>
                <c:pt idx="11">
                  <c:v>1411</c:v>
                </c:pt>
                <c:pt idx="12">
                  <c:v>1424</c:v>
                </c:pt>
                <c:pt idx="13">
                  <c:v>1450</c:v>
                </c:pt>
                <c:pt idx="14">
                  <c:v>1687</c:v>
                </c:pt>
                <c:pt idx="15">
                  <c:v>1691</c:v>
                </c:pt>
              </c:numCache>
            </c:numRef>
          </c:val>
        </c:ser>
        <c:ser>
          <c:idx val="2"/>
          <c:order val="2"/>
          <c:tx>
            <c:strRef>
              <c:f>ori!$D$82</c:f>
              <c:strCache>
                <c:ptCount val="1"/>
                <c:pt idx="0">
                  <c:v>14</c:v>
                </c:pt>
              </c:strCache>
            </c:strRef>
          </c:tx>
          <c:cat>
            <c:numRef>
              <c:f>ori!$A$83:$A$98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1000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  <c:pt idx="7">
                  <c:v>2500</c:v>
                </c:pt>
                <c:pt idx="8">
                  <c:v>2750</c:v>
                </c:pt>
                <c:pt idx="9">
                  <c:v>3000</c:v>
                </c:pt>
                <c:pt idx="10">
                  <c:v>3250</c:v>
                </c:pt>
                <c:pt idx="11">
                  <c:v>3500</c:v>
                </c:pt>
                <c:pt idx="12">
                  <c:v>3750</c:v>
                </c:pt>
                <c:pt idx="13">
                  <c:v>4000</c:v>
                </c:pt>
                <c:pt idx="14">
                  <c:v>4500</c:v>
                </c:pt>
                <c:pt idx="15">
                  <c:v>4750</c:v>
                </c:pt>
              </c:numCache>
            </c:numRef>
          </c:cat>
          <c:val>
            <c:numRef>
              <c:f>ori!$D$83:$D$98</c:f>
              <c:numCache>
                <c:formatCode>General</c:formatCode>
                <c:ptCount val="16"/>
                <c:pt idx="0">
                  <c:v>1144</c:v>
                </c:pt>
                <c:pt idx="1">
                  <c:v>1144</c:v>
                </c:pt>
                <c:pt idx="2">
                  <c:v>1174</c:v>
                </c:pt>
                <c:pt idx="3">
                  <c:v>1270</c:v>
                </c:pt>
                <c:pt idx="4">
                  <c:v>1320</c:v>
                </c:pt>
                <c:pt idx="5">
                  <c:v>1388</c:v>
                </c:pt>
                <c:pt idx="6">
                  <c:v>1441</c:v>
                </c:pt>
                <c:pt idx="7">
                  <c:v>1472</c:v>
                </c:pt>
                <c:pt idx="8">
                  <c:v>1398</c:v>
                </c:pt>
                <c:pt idx="9">
                  <c:v>1391</c:v>
                </c:pt>
                <c:pt idx="10">
                  <c:v>1399</c:v>
                </c:pt>
                <c:pt idx="11">
                  <c:v>1412</c:v>
                </c:pt>
                <c:pt idx="12">
                  <c:v>1432</c:v>
                </c:pt>
                <c:pt idx="13">
                  <c:v>1461</c:v>
                </c:pt>
                <c:pt idx="14">
                  <c:v>1716</c:v>
                </c:pt>
                <c:pt idx="15">
                  <c:v>1721</c:v>
                </c:pt>
              </c:numCache>
            </c:numRef>
          </c:val>
        </c:ser>
        <c:ser>
          <c:idx val="3"/>
          <c:order val="3"/>
          <c:tx>
            <c:strRef>
              <c:f>ori!$E$82</c:f>
              <c:strCache>
                <c:ptCount val="1"/>
                <c:pt idx="0">
                  <c:v>19</c:v>
                </c:pt>
              </c:strCache>
            </c:strRef>
          </c:tx>
          <c:cat>
            <c:numRef>
              <c:f>ori!$A$83:$A$98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1000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  <c:pt idx="7">
                  <c:v>2500</c:v>
                </c:pt>
                <c:pt idx="8">
                  <c:v>2750</c:v>
                </c:pt>
                <c:pt idx="9">
                  <c:v>3000</c:v>
                </c:pt>
                <c:pt idx="10">
                  <c:v>3250</c:v>
                </c:pt>
                <c:pt idx="11">
                  <c:v>3500</c:v>
                </c:pt>
                <c:pt idx="12">
                  <c:v>3750</c:v>
                </c:pt>
                <c:pt idx="13">
                  <c:v>4000</c:v>
                </c:pt>
                <c:pt idx="14">
                  <c:v>4500</c:v>
                </c:pt>
                <c:pt idx="15">
                  <c:v>4750</c:v>
                </c:pt>
              </c:numCache>
            </c:numRef>
          </c:cat>
          <c:val>
            <c:numRef>
              <c:f>ori!$E$83:$E$98</c:f>
              <c:numCache>
                <c:formatCode>General</c:formatCode>
                <c:ptCount val="16"/>
                <c:pt idx="0">
                  <c:v>1174</c:v>
                </c:pt>
                <c:pt idx="1">
                  <c:v>1174</c:v>
                </c:pt>
                <c:pt idx="2">
                  <c:v>1204</c:v>
                </c:pt>
                <c:pt idx="3">
                  <c:v>1320</c:v>
                </c:pt>
                <c:pt idx="4">
                  <c:v>1370</c:v>
                </c:pt>
                <c:pt idx="5">
                  <c:v>1420</c:v>
                </c:pt>
                <c:pt idx="6">
                  <c:v>1471</c:v>
                </c:pt>
                <c:pt idx="7">
                  <c:v>1515</c:v>
                </c:pt>
                <c:pt idx="8">
                  <c:v>1391</c:v>
                </c:pt>
                <c:pt idx="9">
                  <c:v>1400</c:v>
                </c:pt>
                <c:pt idx="10">
                  <c:v>1400</c:v>
                </c:pt>
                <c:pt idx="11">
                  <c:v>1420</c:v>
                </c:pt>
                <c:pt idx="12">
                  <c:v>1442</c:v>
                </c:pt>
                <c:pt idx="13">
                  <c:v>1490</c:v>
                </c:pt>
                <c:pt idx="14">
                  <c:v>1745</c:v>
                </c:pt>
                <c:pt idx="15">
                  <c:v>1751</c:v>
                </c:pt>
              </c:numCache>
            </c:numRef>
          </c:val>
        </c:ser>
        <c:ser>
          <c:idx val="4"/>
          <c:order val="4"/>
          <c:tx>
            <c:strRef>
              <c:f>ori!$F$82</c:f>
              <c:strCache>
                <c:ptCount val="1"/>
                <c:pt idx="0">
                  <c:v>24</c:v>
                </c:pt>
              </c:strCache>
            </c:strRef>
          </c:tx>
          <c:cat>
            <c:numRef>
              <c:f>ori!$A$83:$A$98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1000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  <c:pt idx="7">
                  <c:v>2500</c:v>
                </c:pt>
                <c:pt idx="8">
                  <c:v>2750</c:v>
                </c:pt>
                <c:pt idx="9">
                  <c:v>3000</c:v>
                </c:pt>
                <c:pt idx="10">
                  <c:v>3250</c:v>
                </c:pt>
                <c:pt idx="11">
                  <c:v>3500</c:v>
                </c:pt>
                <c:pt idx="12">
                  <c:v>3750</c:v>
                </c:pt>
                <c:pt idx="13">
                  <c:v>4000</c:v>
                </c:pt>
                <c:pt idx="14">
                  <c:v>4500</c:v>
                </c:pt>
                <c:pt idx="15">
                  <c:v>4750</c:v>
                </c:pt>
              </c:numCache>
            </c:numRef>
          </c:cat>
          <c:val>
            <c:numRef>
              <c:f>ori!$F$83:$F$98</c:f>
              <c:numCache>
                <c:formatCode>General</c:formatCode>
                <c:ptCount val="16"/>
                <c:pt idx="0">
                  <c:v>1204</c:v>
                </c:pt>
                <c:pt idx="1">
                  <c:v>1204</c:v>
                </c:pt>
                <c:pt idx="2">
                  <c:v>1224</c:v>
                </c:pt>
                <c:pt idx="3">
                  <c:v>1370</c:v>
                </c:pt>
                <c:pt idx="4">
                  <c:v>1420</c:v>
                </c:pt>
                <c:pt idx="5">
                  <c:v>1470</c:v>
                </c:pt>
                <c:pt idx="6">
                  <c:v>1530</c:v>
                </c:pt>
                <c:pt idx="7">
                  <c:v>1578</c:v>
                </c:pt>
                <c:pt idx="8">
                  <c:v>1419</c:v>
                </c:pt>
                <c:pt idx="9">
                  <c:v>1422</c:v>
                </c:pt>
                <c:pt idx="10">
                  <c:v>1429</c:v>
                </c:pt>
                <c:pt idx="11">
                  <c:v>1442</c:v>
                </c:pt>
                <c:pt idx="12">
                  <c:v>1468</c:v>
                </c:pt>
                <c:pt idx="13">
                  <c:v>1528</c:v>
                </c:pt>
                <c:pt idx="14">
                  <c:v>1780</c:v>
                </c:pt>
                <c:pt idx="15">
                  <c:v>1790</c:v>
                </c:pt>
              </c:numCache>
            </c:numRef>
          </c:val>
        </c:ser>
        <c:ser>
          <c:idx val="5"/>
          <c:order val="5"/>
          <c:tx>
            <c:strRef>
              <c:f>ori!$G$82</c:f>
              <c:strCache>
                <c:ptCount val="1"/>
                <c:pt idx="0">
                  <c:v>29</c:v>
                </c:pt>
              </c:strCache>
            </c:strRef>
          </c:tx>
          <c:cat>
            <c:numRef>
              <c:f>ori!$A$83:$A$98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1000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  <c:pt idx="7">
                  <c:v>2500</c:v>
                </c:pt>
                <c:pt idx="8">
                  <c:v>2750</c:v>
                </c:pt>
                <c:pt idx="9">
                  <c:v>3000</c:v>
                </c:pt>
                <c:pt idx="10">
                  <c:v>3250</c:v>
                </c:pt>
                <c:pt idx="11">
                  <c:v>3500</c:v>
                </c:pt>
                <c:pt idx="12">
                  <c:v>3750</c:v>
                </c:pt>
                <c:pt idx="13">
                  <c:v>4000</c:v>
                </c:pt>
                <c:pt idx="14">
                  <c:v>4500</c:v>
                </c:pt>
                <c:pt idx="15">
                  <c:v>4750</c:v>
                </c:pt>
              </c:numCache>
            </c:numRef>
          </c:cat>
          <c:val>
            <c:numRef>
              <c:f>ori!$G$83:$G$98</c:f>
              <c:numCache>
                <c:formatCode>General</c:formatCode>
                <c:ptCount val="16"/>
                <c:pt idx="0">
                  <c:v>1234</c:v>
                </c:pt>
                <c:pt idx="1">
                  <c:v>1234</c:v>
                </c:pt>
                <c:pt idx="2">
                  <c:v>1254</c:v>
                </c:pt>
                <c:pt idx="3">
                  <c:v>1410</c:v>
                </c:pt>
                <c:pt idx="4">
                  <c:v>1483</c:v>
                </c:pt>
                <c:pt idx="5">
                  <c:v>1530</c:v>
                </c:pt>
                <c:pt idx="6">
                  <c:v>1590</c:v>
                </c:pt>
                <c:pt idx="7">
                  <c:v>1640</c:v>
                </c:pt>
                <c:pt idx="8">
                  <c:v>1500</c:v>
                </c:pt>
                <c:pt idx="9">
                  <c:v>1507</c:v>
                </c:pt>
                <c:pt idx="10">
                  <c:v>1519</c:v>
                </c:pt>
                <c:pt idx="11">
                  <c:v>1526</c:v>
                </c:pt>
                <c:pt idx="12">
                  <c:v>1542</c:v>
                </c:pt>
                <c:pt idx="13">
                  <c:v>1610</c:v>
                </c:pt>
                <c:pt idx="14">
                  <c:v>1820</c:v>
                </c:pt>
                <c:pt idx="15">
                  <c:v>1826</c:v>
                </c:pt>
              </c:numCache>
            </c:numRef>
          </c:val>
        </c:ser>
        <c:ser>
          <c:idx val="6"/>
          <c:order val="6"/>
          <c:tx>
            <c:strRef>
              <c:f>ori!$H$82</c:f>
              <c:strCache>
                <c:ptCount val="1"/>
                <c:pt idx="0">
                  <c:v>34</c:v>
                </c:pt>
              </c:strCache>
            </c:strRef>
          </c:tx>
          <c:cat>
            <c:numRef>
              <c:f>ori!$A$83:$A$98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1000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  <c:pt idx="7">
                  <c:v>2500</c:v>
                </c:pt>
                <c:pt idx="8">
                  <c:v>2750</c:v>
                </c:pt>
                <c:pt idx="9">
                  <c:v>3000</c:v>
                </c:pt>
                <c:pt idx="10">
                  <c:v>3250</c:v>
                </c:pt>
                <c:pt idx="11">
                  <c:v>3500</c:v>
                </c:pt>
                <c:pt idx="12">
                  <c:v>3750</c:v>
                </c:pt>
                <c:pt idx="13">
                  <c:v>4000</c:v>
                </c:pt>
                <c:pt idx="14">
                  <c:v>4500</c:v>
                </c:pt>
                <c:pt idx="15">
                  <c:v>4750</c:v>
                </c:pt>
              </c:numCache>
            </c:numRef>
          </c:cat>
          <c:val>
            <c:numRef>
              <c:f>ori!$H$83:$H$98</c:f>
              <c:numCache>
                <c:formatCode>General</c:formatCode>
                <c:ptCount val="16"/>
                <c:pt idx="0">
                  <c:v>1270</c:v>
                </c:pt>
                <c:pt idx="1">
                  <c:v>1270</c:v>
                </c:pt>
                <c:pt idx="2">
                  <c:v>1290</c:v>
                </c:pt>
                <c:pt idx="3">
                  <c:v>1455</c:v>
                </c:pt>
                <c:pt idx="4">
                  <c:v>1540</c:v>
                </c:pt>
                <c:pt idx="5">
                  <c:v>1650</c:v>
                </c:pt>
                <c:pt idx="6">
                  <c:v>1750</c:v>
                </c:pt>
                <c:pt idx="7">
                  <c:v>1810</c:v>
                </c:pt>
                <c:pt idx="8">
                  <c:v>1788</c:v>
                </c:pt>
                <c:pt idx="9">
                  <c:v>1774</c:v>
                </c:pt>
                <c:pt idx="10">
                  <c:v>1769</c:v>
                </c:pt>
                <c:pt idx="11">
                  <c:v>1774</c:v>
                </c:pt>
                <c:pt idx="12">
                  <c:v>1778</c:v>
                </c:pt>
                <c:pt idx="13">
                  <c:v>1803</c:v>
                </c:pt>
                <c:pt idx="14">
                  <c:v>1860</c:v>
                </c:pt>
                <c:pt idx="15">
                  <c:v>1866</c:v>
                </c:pt>
              </c:numCache>
            </c:numRef>
          </c:val>
        </c:ser>
        <c:ser>
          <c:idx val="7"/>
          <c:order val="7"/>
          <c:tx>
            <c:strRef>
              <c:f>ori!$I$82</c:f>
              <c:strCache>
                <c:ptCount val="1"/>
                <c:pt idx="0">
                  <c:v>39</c:v>
                </c:pt>
              </c:strCache>
            </c:strRef>
          </c:tx>
          <c:cat>
            <c:numRef>
              <c:f>ori!$A$83:$A$98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1000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  <c:pt idx="7">
                  <c:v>2500</c:v>
                </c:pt>
                <c:pt idx="8">
                  <c:v>2750</c:v>
                </c:pt>
                <c:pt idx="9">
                  <c:v>3000</c:v>
                </c:pt>
                <c:pt idx="10">
                  <c:v>3250</c:v>
                </c:pt>
                <c:pt idx="11">
                  <c:v>3500</c:v>
                </c:pt>
                <c:pt idx="12">
                  <c:v>3750</c:v>
                </c:pt>
                <c:pt idx="13">
                  <c:v>4000</c:v>
                </c:pt>
                <c:pt idx="14">
                  <c:v>4500</c:v>
                </c:pt>
                <c:pt idx="15">
                  <c:v>4750</c:v>
                </c:pt>
              </c:numCache>
            </c:numRef>
          </c:cat>
          <c:val>
            <c:numRef>
              <c:f>ori!$I$83:$I$98</c:f>
              <c:numCache>
                <c:formatCode>General</c:formatCode>
                <c:ptCount val="16"/>
                <c:pt idx="0">
                  <c:v>1270</c:v>
                </c:pt>
                <c:pt idx="1">
                  <c:v>1270</c:v>
                </c:pt>
                <c:pt idx="2">
                  <c:v>1320</c:v>
                </c:pt>
                <c:pt idx="3">
                  <c:v>1495</c:v>
                </c:pt>
                <c:pt idx="4">
                  <c:v>1600</c:v>
                </c:pt>
                <c:pt idx="5">
                  <c:v>1800</c:v>
                </c:pt>
                <c:pt idx="6">
                  <c:v>1900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2000</c:v>
                </c:pt>
                <c:pt idx="13">
                  <c:v>1976</c:v>
                </c:pt>
                <c:pt idx="14">
                  <c:v>1900</c:v>
                </c:pt>
                <c:pt idx="15">
                  <c:v>1866</c:v>
                </c:pt>
              </c:numCache>
            </c:numRef>
          </c:val>
        </c:ser>
        <c:ser>
          <c:idx val="8"/>
          <c:order val="8"/>
          <c:tx>
            <c:strRef>
              <c:f>ori!$J$82</c:f>
              <c:strCache>
                <c:ptCount val="1"/>
                <c:pt idx="0">
                  <c:v>49</c:v>
                </c:pt>
              </c:strCache>
            </c:strRef>
          </c:tx>
          <c:cat>
            <c:numRef>
              <c:f>ori!$A$83:$A$98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1000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  <c:pt idx="7">
                  <c:v>2500</c:v>
                </c:pt>
                <c:pt idx="8">
                  <c:v>2750</c:v>
                </c:pt>
                <c:pt idx="9">
                  <c:v>3000</c:v>
                </c:pt>
                <c:pt idx="10">
                  <c:v>3250</c:v>
                </c:pt>
                <c:pt idx="11">
                  <c:v>3500</c:v>
                </c:pt>
                <c:pt idx="12">
                  <c:v>3750</c:v>
                </c:pt>
                <c:pt idx="13">
                  <c:v>4000</c:v>
                </c:pt>
                <c:pt idx="14">
                  <c:v>4500</c:v>
                </c:pt>
                <c:pt idx="15">
                  <c:v>4750</c:v>
                </c:pt>
              </c:numCache>
            </c:numRef>
          </c:cat>
          <c:val>
            <c:numRef>
              <c:f>ori!$J$83:$J$98</c:f>
              <c:numCache>
                <c:formatCode>General</c:formatCode>
                <c:ptCount val="16"/>
                <c:pt idx="0">
                  <c:v>1270</c:v>
                </c:pt>
                <c:pt idx="1">
                  <c:v>1270</c:v>
                </c:pt>
                <c:pt idx="2">
                  <c:v>1344</c:v>
                </c:pt>
                <c:pt idx="3">
                  <c:v>1585</c:v>
                </c:pt>
                <c:pt idx="4">
                  <c:v>1740</c:v>
                </c:pt>
                <c:pt idx="5">
                  <c:v>1950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2000</c:v>
                </c:pt>
                <c:pt idx="13">
                  <c:v>1976</c:v>
                </c:pt>
                <c:pt idx="14">
                  <c:v>1900</c:v>
                </c:pt>
                <c:pt idx="15">
                  <c:v>1866</c:v>
                </c:pt>
              </c:numCache>
            </c:numRef>
          </c:val>
        </c:ser>
        <c:ser>
          <c:idx val="9"/>
          <c:order val="9"/>
          <c:tx>
            <c:strRef>
              <c:f>ori!$K$82</c:f>
              <c:strCache>
                <c:ptCount val="1"/>
                <c:pt idx="0">
                  <c:v>59</c:v>
                </c:pt>
              </c:strCache>
            </c:strRef>
          </c:tx>
          <c:cat>
            <c:numRef>
              <c:f>ori!$A$83:$A$98</c:f>
              <c:numCache>
                <c:formatCode>General</c:formatCode>
                <c:ptCount val="16"/>
                <c:pt idx="0">
                  <c:v>0</c:v>
                </c:pt>
                <c:pt idx="1">
                  <c:v>200</c:v>
                </c:pt>
                <c:pt idx="2">
                  <c:v>1000</c:v>
                </c:pt>
                <c:pt idx="3">
                  <c:v>1500</c:v>
                </c:pt>
                <c:pt idx="4">
                  <c:v>1750</c:v>
                </c:pt>
                <c:pt idx="5">
                  <c:v>2000</c:v>
                </c:pt>
                <c:pt idx="6">
                  <c:v>2250</c:v>
                </c:pt>
                <c:pt idx="7">
                  <c:v>2500</c:v>
                </c:pt>
                <c:pt idx="8">
                  <c:v>2750</c:v>
                </c:pt>
                <c:pt idx="9">
                  <c:v>3000</c:v>
                </c:pt>
                <c:pt idx="10">
                  <c:v>3250</c:v>
                </c:pt>
                <c:pt idx="11">
                  <c:v>3500</c:v>
                </c:pt>
                <c:pt idx="12">
                  <c:v>3750</c:v>
                </c:pt>
                <c:pt idx="13">
                  <c:v>4000</c:v>
                </c:pt>
                <c:pt idx="14">
                  <c:v>4500</c:v>
                </c:pt>
                <c:pt idx="15">
                  <c:v>4750</c:v>
                </c:pt>
              </c:numCache>
            </c:numRef>
          </c:cat>
          <c:val>
            <c:numRef>
              <c:f>ori!$K$83:$K$98</c:f>
              <c:numCache>
                <c:formatCode>General</c:formatCode>
                <c:ptCount val="16"/>
                <c:pt idx="0">
                  <c:v>1270</c:v>
                </c:pt>
                <c:pt idx="1">
                  <c:v>1270</c:v>
                </c:pt>
                <c:pt idx="2">
                  <c:v>1344</c:v>
                </c:pt>
                <c:pt idx="3">
                  <c:v>1680</c:v>
                </c:pt>
                <c:pt idx="4">
                  <c:v>1915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2000</c:v>
                </c:pt>
                <c:pt idx="13">
                  <c:v>1976</c:v>
                </c:pt>
                <c:pt idx="14">
                  <c:v>1900</c:v>
                </c:pt>
                <c:pt idx="15">
                  <c:v>1866</c:v>
                </c:pt>
              </c:numCache>
            </c:numRef>
          </c:val>
        </c:ser>
        <c:bandFmts/>
        <c:axId val="121188352"/>
        <c:axId val="121189888"/>
        <c:axId val="119340096"/>
      </c:surface3DChart>
      <c:catAx>
        <c:axId val="12118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189888"/>
        <c:crosses val="autoZero"/>
        <c:auto val="1"/>
        <c:lblAlgn val="ctr"/>
        <c:lblOffset val="100"/>
        <c:noMultiLvlLbl val="0"/>
      </c:catAx>
      <c:valAx>
        <c:axId val="121189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188352"/>
        <c:crosses val="autoZero"/>
        <c:crossBetween val="midCat"/>
      </c:valAx>
      <c:serAx>
        <c:axId val="119340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21189888"/>
        <c:crosses val="autoZero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8099518810148729E-2"/>
          <c:y val="7.1566754155730536E-2"/>
          <c:w val="0.73615879265091866"/>
          <c:h val="0.83931478565179352"/>
        </c:manualLayout>
      </c:layout>
      <c:surface3DChart>
        <c:wireframe val="0"/>
        <c:ser>
          <c:idx val="0"/>
          <c:order val="0"/>
          <c:tx>
            <c:strRef>
              <c:f>MOD!$B$3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MOD!$A$4:$A$11</c:f>
              <c:numCache>
                <c:formatCode>General</c:formatCode>
                <c:ptCount val="8"/>
                <c:pt idx="0">
                  <c:v>0</c:v>
                </c:pt>
                <c:pt idx="1">
                  <c:v>600</c:v>
                </c:pt>
                <c:pt idx="2">
                  <c:v>900</c:v>
                </c:pt>
                <c:pt idx="3">
                  <c:v>1100</c:v>
                </c:pt>
                <c:pt idx="4">
                  <c:v>1500</c:v>
                </c:pt>
                <c:pt idx="5">
                  <c:v>2250</c:v>
                </c:pt>
                <c:pt idx="6">
                  <c:v>3000</c:v>
                </c:pt>
                <c:pt idx="7">
                  <c:v>5001</c:v>
                </c:pt>
              </c:numCache>
            </c:numRef>
          </c:cat>
          <c:val>
            <c:numRef>
              <c:f>MOD!$B$4:$B$11</c:f>
              <c:numCache>
                <c:formatCode>General</c:formatCode>
                <c:ptCount val="8"/>
                <c:pt idx="0">
                  <c:v>50</c:v>
                </c:pt>
                <c:pt idx="1">
                  <c:v>14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MOD!$C$3</c:f>
              <c:strCache>
                <c:ptCount val="1"/>
                <c:pt idx="0">
                  <c:v>10</c:v>
                </c:pt>
              </c:strCache>
            </c:strRef>
          </c:tx>
          <c:cat>
            <c:numRef>
              <c:f>MOD!$A$4:$A$11</c:f>
              <c:numCache>
                <c:formatCode>General</c:formatCode>
                <c:ptCount val="8"/>
                <c:pt idx="0">
                  <c:v>0</c:v>
                </c:pt>
                <c:pt idx="1">
                  <c:v>600</c:v>
                </c:pt>
                <c:pt idx="2">
                  <c:v>900</c:v>
                </c:pt>
                <c:pt idx="3">
                  <c:v>1100</c:v>
                </c:pt>
                <c:pt idx="4">
                  <c:v>1500</c:v>
                </c:pt>
                <c:pt idx="5">
                  <c:v>2250</c:v>
                </c:pt>
                <c:pt idx="6">
                  <c:v>3000</c:v>
                </c:pt>
                <c:pt idx="7">
                  <c:v>5001</c:v>
                </c:pt>
              </c:numCache>
            </c:numRef>
          </c:cat>
          <c:val>
            <c:numRef>
              <c:f>MOD!$C$4:$C$11</c:f>
              <c:numCache>
                <c:formatCode>General</c:formatCode>
                <c:ptCount val="8"/>
                <c:pt idx="0">
                  <c:v>53</c:v>
                </c:pt>
                <c:pt idx="1">
                  <c:v>28</c:v>
                </c:pt>
                <c:pt idx="2">
                  <c:v>17</c:v>
                </c:pt>
                <c:pt idx="3">
                  <c:v>13</c:v>
                </c:pt>
                <c:pt idx="4">
                  <c:v>11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</c:numCache>
            </c:numRef>
          </c:val>
        </c:ser>
        <c:ser>
          <c:idx val="2"/>
          <c:order val="2"/>
          <c:tx>
            <c:strRef>
              <c:f>MOD!$D$3</c:f>
              <c:strCache>
                <c:ptCount val="1"/>
                <c:pt idx="0">
                  <c:v>20</c:v>
                </c:pt>
              </c:strCache>
            </c:strRef>
          </c:tx>
          <c:cat>
            <c:numRef>
              <c:f>MOD!$A$4:$A$11</c:f>
              <c:numCache>
                <c:formatCode>General</c:formatCode>
                <c:ptCount val="8"/>
                <c:pt idx="0">
                  <c:v>0</c:v>
                </c:pt>
                <c:pt idx="1">
                  <c:v>600</c:v>
                </c:pt>
                <c:pt idx="2">
                  <c:v>900</c:v>
                </c:pt>
                <c:pt idx="3">
                  <c:v>1100</c:v>
                </c:pt>
                <c:pt idx="4">
                  <c:v>1500</c:v>
                </c:pt>
                <c:pt idx="5">
                  <c:v>2250</c:v>
                </c:pt>
                <c:pt idx="6">
                  <c:v>3000</c:v>
                </c:pt>
                <c:pt idx="7">
                  <c:v>5001</c:v>
                </c:pt>
              </c:numCache>
            </c:numRef>
          </c:cat>
          <c:val>
            <c:numRef>
              <c:f>MOD!$D$4:$D$11</c:f>
              <c:numCache>
                <c:formatCode>General</c:formatCode>
                <c:ptCount val="8"/>
                <c:pt idx="0">
                  <c:v>55</c:v>
                </c:pt>
                <c:pt idx="1">
                  <c:v>43</c:v>
                </c:pt>
                <c:pt idx="2">
                  <c:v>38</c:v>
                </c:pt>
                <c:pt idx="3">
                  <c:v>35</c:v>
                </c:pt>
                <c:pt idx="4">
                  <c:v>30</c:v>
                </c:pt>
                <c:pt idx="5">
                  <c:v>23</c:v>
                </c:pt>
                <c:pt idx="6">
                  <c:v>19</c:v>
                </c:pt>
                <c:pt idx="7">
                  <c:v>11</c:v>
                </c:pt>
              </c:numCache>
            </c:numRef>
          </c:val>
        </c:ser>
        <c:ser>
          <c:idx val="3"/>
          <c:order val="3"/>
          <c:tx>
            <c:strRef>
              <c:f>MOD!$E$3</c:f>
              <c:strCache>
                <c:ptCount val="1"/>
                <c:pt idx="0">
                  <c:v>40</c:v>
                </c:pt>
              </c:strCache>
            </c:strRef>
          </c:tx>
          <c:cat>
            <c:numRef>
              <c:f>MOD!$A$4:$A$11</c:f>
              <c:numCache>
                <c:formatCode>General</c:formatCode>
                <c:ptCount val="8"/>
                <c:pt idx="0">
                  <c:v>0</c:v>
                </c:pt>
                <c:pt idx="1">
                  <c:v>600</c:v>
                </c:pt>
                <c:pt idx="2">
                  <c:v>900</c:v>
                </c:pt>
                <c:pt idx="3">
                  <c:v>1100</c:v>
                </c:pt>
                <c:pt idx="4">
                  <c:v>1500</c:v>
                </c:pt>
                <c:pt idx="5">
                  <c:v>2250</c:v>
                </c:pt>
                <c:pt idx="6">
                  <c:v>3000</c:v>
                </c:pt>
                <c:pt idx="7">
                  <c:v>5001</c:v>
                </c:pt>
              </c:numCache>
            </c:numRef>
          </c:cat>
          <c:val>
            <c:numRef>
              <c:f>MOD!$E$4:$E$11</c:f>
              <c:numCache>
                <c:formatCode>General</c:formatCode>
                <c:ptCount val="8"/>
                <c:pt idx="0">
                  <c:v>65</c:v>
                </c:pt>
                <c:pt idx="1">
                  <c:v>59</c:v>
                </c:pt>
                <c:pt idx="2">
                  <c:v>56</c:v>
                </c:pt>
                <c:pt idx="3">
                  <c:v>54</c:v>
                </c:pt>
                <c:pt idx="4" formatCode="0.00">
                  <c:v>56.294117647058826</c:v>
                </c:pt>
                <c:pt idx="5" formatCode="0.00">
                  <c:v>51.294117647058826</c:v>
                </c:pt>
                <c:pt idx="6" formatCode="0.00">
                  <c:v>47.294117647058826</c:v>
                </c:pt>
                <c:pt idx="7" formatCode="0.00">
                  <c:v>39.294117647058826</c:v>
                </c:pt>
              </c:numCache>
            </c:numRef>
          </c:val>
        </c:ser>
        <c:ser>
          <c:idx val="4"/>
          <c:order val="4"/>
          <c:tx>
            <c:strRef>
              <c:f>MOD!$F$3</c:f>
              <c:strCache>
                <c:ptCount val="1"/>
                <c:pt idx="0">
                  <c:v>80</c:v>
                </c:pt>
              </c:strCache>
            </c:strRef>
          </c:tx>
          <c:cat>
            <c:numRef>
              <c:f>MOD!$A$4:$A$11</c:f>
              <c:numCache>
                <c:formatCode>General</c:formatCode>
                <c:ptCount val="8"/>
                <c:pt idx="0">
                  <c:v>0</c:v>
                </c:pt>
                <c:pt idx="1">
                  <c:v>600</c:v>
                </c:pt>
                <c:pt idx="2">
                  <c:v>900</c:v>
                </c:pt>
                <c:pt idx="3">
                  <c:v>1100</c:v>
                </c:pt>
                <c:pt idx="4">
                  <c:v>1500</c:v>
                </c:pt>
                <c:pt idx="5">
                  <c:v>2250</c:v>
                </c:pt>
                <c:pt idx="6">
                  <c:v>3000</c:v>
                </c:pt>
                <c:pt idx="7">
                  <c:v>5001</c:v>
                </c:pt>
              </c:numCache>
            </c:numRef>
          </c:cat>
          <c:val>
            <c:numRef>
              <c:f>MOD!$F$4:$F$11</c:f>
              <c:numCache>
                <c:formatCode>General</c:formatCode>
                <c:ptCount val="8"/>
                <c:pt idx="0">
                  <c:v>68</c:v>
                </c:pt>
                <c:pt idx="1">
                  <c:v>66</c:v>
                </c:pt>
                <c:pt idx="2">
                  <c:v>65</c:v>
                </c:pt>
                <c:pt idx="3">
                  <c:v>64</c:v>
                </c:pt>
                <c:pt idx="4" formatCode="0.00">
                  <c:v>68.294117647058826</c:v>
                </c:pt>
                <c:pt idx="5" formatCode="0.00">
                  <c:v>65.294117647058826</c:v>
                </c:pt>
                <c:pt idx="6" formatCode="0.00">
                  <c:v>62.294117647058826</c:v>
                </c:pt>
                <c:pt idx="7" formatCode="0.00">
                  <c:v>58.294117647058826</c:v>
                </c:pt>
              </c:numCache>
            </c:numRef>
          </c:val>
        </c:ser>
        <c:ser>
          <c:idx val="5"/>
          <c:order val="5"/>
          <c:tx>
            <c:strRef>
              <c:f>MOD!$G$3</c:f>
              <c:strCache>
                <c:ptCount val="1"/>
                <c:pt idx="0">
                  <c:v>100</c:v>
                </c:pt>
              </c:strCache>
            </c:strRef>
          </c:tx>
          <c:cat>
            <c:numRef>
              <c:f>MOD!$A$4:$A$11</c:f>
              <c:numCache>
                <c:formatCode>General</c:formatCode>
                <c:ptCount val="8"/>
                <c:pt idx="0">
                  <c:v>0</c:v>
                </c:pt>
                <c:pt idx="1">
                  <c:v>600</c:v>
                </c:pt>
                <c:pt idx="2">
                  <c:v>900</c:v>
                </c:pt>
                <c:pt idx="3">
                  <c:v>1100</c:v>
                </c:pt>
                <c:pt idx="4">
                  <c:v>1500</c:v>
                </c:pt>
                <c:pt idx="5">
                  <c:v>2250</c:v>
                </c:pt>
                <c:pt idx="6">
                  <c:v>3000</c:v>
                </c:pt>
                <c:pt idx="7">
                  <c:v>5001</c:v>
                </c:pt>
              </c:numCache>
            </c:numRef>
          </c:cat>
          <c:val>
            <c:numRef>
              <c:f>MOD!$G$4:$G$11</c:f>
              <c:numCache>
                <c:formatCode>General</c:formatCode>
                <c:ptCount val="8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 formatCode="0.00">
                  <c:v>70.588235294117652</c:v>
                </c:pt>
                <c:pt idx="5" formatCode="0.00">
                  <c:v>70.588235294117652</c:v>
                </c:pt>
                <c:pt idx="6" formatCode="0.00">
                  <c:v>70.588235294117652</c:v>
                </c:pt>
                <c:pt idx="7" formatCode="0.00">
                  <c:v>70.588235294117652</c:v>
                </c:pt>
              </c:numCache>
            </c:numRef>
          </c:val>
        </c:ser>
        <c:bandFmts/>
        <c:axId val="121260672"/>
        <c:axId val="121274752"/>
        <c:axId val="121227904"/>
      </c:surface3DChart>
      <c:catAx>
        <c:axId val="12126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274752"/>
        <c:crosses val="autoZero"/>
        <c:auto val="1"/>
        <c:lblAlgn val="ctr"/>
        <c:lblOffset val="100"/>
        <c:noMultiLvlLbl val="0"/>
      </c:catAx>
      <c:valAx>
        <c:axId val="121274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260672"/>
        <c:crosses val="autoZero"/>
        <c:crossBetween val="midCat"/>
      </c:valAx>
      <c:serAx>
        <c:axId val="121227904"/>
        <c:scaling>
          <c:orientation val="minMax"/>
        </c:scaling>
        <c:delete val="0"/>
        <c:axPos val="b"/>
        <c:majorTickMark val="out"/>
        <c:minorTickMark val="none"/>
        <c:tickLblPos val="nextTo"/>
        <c:crossAx val="121274752"/>
        <c:crosses val="autoZero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IQ</c:v>
          </c:tx>
          <c:marker>
            <c:symbol val="none"/>
          </c:marker>
          <c:cat>
            <c:numRef>
              <c:f>MOD!$B$18:$T$18</c:f>
              <c:numCache>
                <c:formatCode>General</c:formatCode>
                <c:ptCount val="19"/>
                <c:pt idx="0">
                  <c:v>0</c:v>
                </c:pt>
                <c:pt idx="1">
                  <c:v>750</c:v>
                </c:pt>
                <c:pt idx="2">
                  <c:v>800</c:v>
                </c:pt>
                <c:pt idx="3">
                  <c:v>1000</c:v>
                </c:pt>
                <c:pt idx="4">
                  <c:v>1250</c:v>
                </c:pt>
                <c:pt idx="5">
                  <c:v>1500</c:v>
                </c:pt>
                <c:pt idx="6">
                  <c:v>1750</c:v>
                </c:pt>
                <c:pt idx="7">
                  <c:v>2000</c:v>
                </c:pt>
                <c:pt idx="8">
                  <c:v>2250</c:v>
                </c:pt>
                <c:pt idx="9">
                  <c:v>2500</c:v>
                </c:pt>
                <c:pt idx="10">
                  <c:v>2750</c:v>
                </c:pt>
                <c:pt idx="11">
                  <c:v>3000</c:v>
                </c:pt>
                <c:pt idx="12">
                  <c:v>3250</c:v>
                </c:pt>
                <c:pt idx="13">
                  <c:v>3500</c:v>
                </c:pt>
                <c:pt idx="14">
                  <c:v>3750</c:v>
                </c:pt>
                <c:pt idx="15">
                  <c:v>4000</c:v>
                </c:pt>
                <c:pt idx="16">
                  <c:v>4250</c:v>
                </c:pt>
                <c:pt idx="17">
                  <c:v>4530</c:v>
                </c:pt>
                <c:pt idx="18">
                  <c:v>5350</c:v>
                </c:pt>
              </c:numCache>
            </c:numRef>
          </c:cat>
          <c:val>
            <c:numRef>
              <c:f>MOD!$B$19:$T$19</c:f>
              <c:numCache>
                <c:formatCode>General</c:formatCode>
                <c:ptCount val="19"/>
                <c:pt idx="0">
                  <c:v>60</c:v>
                </c:pt>
                <c:pt idx="1">
                  <c:v>38</c:v>
                </c:pt>
                <c:pt idx="2">
                  <c:v>38</c:v>
                </c:pt>
                <c:pt idx="3">
                  <c:v>46</c:v>
                </c:pt>
                <c:pt idx="4">
                  <c:v>49</c:v>
                </c:pt>
                <c:pt idx="5">
                  <c:v>59</c:v>
                </c:pt>
                <c:pt idx="6" formatCode="0.00">
                  <c:v>70.588235294117652</c:v>
                </c:pt>
                <c:pt idx="7" formatCode="0.00">
                  <c:v>70.588235294117652</c:v>
                </c:pt>
                <c:pt idx="8" formatCode="0.00">
                  <c:v>70.588235294117652</c:v>
                </c:pt>
                <c:pt idx="9" formatCode="0.00">
                  <c:v>70.588235294117652</c:v>
                </c:pt>
                <c:pt idx="10" formatCode="0.00">
                  <c:v>70.588235294117652</c:v>
                </c:pt>
                <c:pt idx="11" formatCode="0.00">
                  <c:v>70.588235294117652</c:v>
                </c:pt>
                <c:pt idx="12" formatCode="0.00">
                  <c:v>70.588235294117652</c:v>
                </c:pt>
                <c:pt idx="13">
                  <c:v>61.794117647058826</c:v>
                </c:pt>
                <c:pt idx="14">
                  <c:v>53</c:v>
                </c:pt>
                <c:pt idx="15">
                  <c:v>52</c:v>
                </c:pt>
                <c:pt idx="16">
                  <c:v>49</c:v>
                </c:pt>
                <c:pt idx="17">
                  <c:v>46</c:v>
                </c:pt>
                <c:pt idx="1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95616"/>
        <c:axId val="121297152"/>
      </c:lineChart>
      <c:catAx>
        <c:axId val="12129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297152"/>
        <c:crosses val="autoZero"/>
        <c:auto val="1"/>
        <c:lblAlgn val="ctr"/>
        <c:lblOffset val="100"/>
        <c:noMultiLvlLbl val="0"/>
      </c:catAx>
      <c:valAx>
        <c:axId val="121297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295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6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099518810148737E-2"/>
          <c:y val="5.1400554097404481E-2"/>
          <c:w val="0.69378324584426943"/>
          <c:h val="0.8326195683872849"/>
        </c:manualLayout>
      </c:layout>
      <c:surface3DChart>
        <c:wireframe val="0"/>
        <c:ser>
          <c:idx val="0"/>
          <c:order val="0"/>
          <c:tx>
            <c:strRef>
              <c:f>MOD!$B$31</c:f>
              <c:strCache>
                <c:ptCount val="1"/>
                <c:pt idx="0">
                  <c:v>84</c:v>
                </c:pt>
              </c:strCache>
            </c:strRef>
          </c:tx>
          <c:cat>
            <c:numRef>
              <c:f>MOD!$A$32:$A$39</c:f>
              <c:numCache>
                <c:formatCode>General</c:formatCode>
                <c:ptCount val="8"/>
                <c:pt idx="0">
                  <c:v>1000</c:v>
                </c:pt>
                <c:pt idx="1">
                  <c:v>1250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4000</c:v>
                </c:pt>
                <c:pt idx="7">
                  <c:v>4530</c:v>
                </c:pt>
              </c:numCache>
            </c:numRef>
          </c:cat>
          <c:val>
            <c:numRef>
              <c:f>MOD!$B$32:$B$39</c:f>
              <c:numCache>
                <c:formatCode>0.00</c:formatCode>
                <c:ptCount val="8"/>
                <c:pt idx="0">
                  <c:v>70.588235294117652</c:v>
                </c:pt>
                <c:pt idx="1">
                  <c:v>70.588235294117652</c:v>
                </c:pt>
                <c:pt idx="2">
                  <c:v>70.588235294117652</c:v>
                </c:pt>
                <c:pt idx="3">
                  <c:v>70.588235294117652</c:v>
                </c:pt>
                <c:pt idx="4">
                  <c:v>70.588235294117652</c:v>
                </c:pt>
                <c:pt idx="5">
                  <c:v>70.588235294117652</c:v>
                </c:pt>
                <c:pt idx="6">
                  <c:v>70.588235294117652</c:v>
                </c:pt>
                <c:pt idx="7">
                  <c:v>70.588235294117652</c:v>
                </c:pt>
              </c:numCache>
            </c:numRef>
          </c:val>
        </c:ser>
        <c:ser>
          <c:idx val="1"/>
          <c:order val="1"/>
          <c:tx>
            <c:strRef>
              <c:f>MOD!$C$31</c:f>
              <c:strCache>
                <c:ptCount val="1"/>
                <c:pt idx="0">
                  <c:v>88</c:v>
                </c:pt>
              </c:strCache>
            </c:strRef>
          </c:tx>
          <c:cat>
            <c:numRef>
              <c:f>MOD!$A$32:$A$39</c:f>
              <c:numCache>
                <c:formatCode>General</c:formatCode>
                <c:ptCount val="8"/>
                <c:pt idx="0">
                  <c:v>1000</c:v>
                </c:pt>
                <c:pt idx="1">
                  <c:v>1250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4000</c:v>
                </c:pt>
                <c:pt idx="7">
                  <c:v>4530</c:v>
                </c:pt>
              </c:numCache>
            </c:numRef>
          </c:cat>
          <c:val>
            <c:numRef>
              <c:f>MOD!$C$32:$C$39</c:f>
              <c:numCache>
                <c:formatCode>0.00</c:formatCode>
                <c:ptCount val="8"/>
                <c:pt idx="0">
                  <c:v>70.588235294117652</c:v>
                </c:pt>
                <c:pt idx="1">
                  <c:v>70.588235294117652</c:v>
                </c:pt>
                <c:pt idx="2">
                  <c:v>70.588235294117652</c:v>
                </c:pt>
                <c:pt idx="3">
                  <c:v>70.588235294117652</c:v>
                </c:pt>
                <c:pt idx="4">
                  <c:v>70.588235294117652</c:v>
                </c:pt>
                <c:pt idx="5">
                  <c:v>70.588235294117652</c:v>
                </c:pt>
                <c:pt idx="6">
                  <c:v>70.588235294117652</c:v>
                </c:pt>
                <c:pt idx="7">
                  <c:v>70.588235294117652</c:v>
                </c:pt>
              </c:numCache>
            </c:numRef>
          </c:val>
        </c:ser>
        <c:ser>
          <c:idx val="2"/>
          <c:order val="2"/>
          <c:tx>
            <c:strRef>
              <c:f>MOD!$D$31</c:f>
              <c:strCache>
                <c:ptCount val="1"/>
                <c:pt idx="0">
                  <c:v>95</c:v>
                </c:pt>
              </c:strCache>
            </c:strRef>
          </c:tx>
          <c:cat>
            <c:numRef>
              <c:f>MOD!$A$32:$A$39</c:f>
              <c:numCache>
                <c:formatCode>General</c:formatCode>
                <c:ptCount val="8"/>
                <c:pt idx="0">
                  <c:v>1000</c:v>
                </c:pt>
                <c:pt idx="1">
                  <c:v>1250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4000</c:v>
                </c:pt>
                <c:pt idx="7">
                  <c:v>4530</c:v>
                </c:pt>
              </c:numCache>
            </c:numRef>
          </c:cat>
          <c:val>
            <c:numRef>
              <c:f>MOD!$D$32:$D$39</c:f>
              <c:numCache>
                <c:formatCode>General</c:formatCode>
                <c:ptCount val="8"/>
                <c:pt idx="0">
                  <c:v>55</c:v>
                </c:pt>
                <c:pt idx="1">
                  <c:v>43</c:v>
                </c:pt>
                <c:pt idx="2">
                  <c:v>38</c:v>
                </c:pt>
                <c:pt idx="3">
                  <c:v>35</c:v>
                </c:pt>
                <c:pt idx="4">
                  <c:v>30</c:v>
                </c:pt>
                <c:pt idx="5">
                  <c:v>23</c:v>
                </c:pt>
                <c:pt idx="6">
                  <c:v>19</c:v>
                </c:pt>
                <c:pt idx="7">
                  <c:v>11</c:v>
                </c:pt>
              </c:numCache>
            </c:numRef>
          </c:val>
        </c:ser>
        <c:ser>
          <c:idx val="3"/>
          <c:order val="3"/>
          <c:tx>
            <c:strRef>
              <c:f>MOD!$E$31</c:f>
              <c:strCache>
                <c:ptCount val="1"/>
                <c:pt idx="0">
                  <c:v>100</c:v>
                </c:pt>
              </c:strCache>
            </c:strRef>
          </c:tx>
          <c:cat>
            <c:numRef>
              <c:f>MOD!$A$32:$A$39</c:f>
              <c:numCache>
                <c:formatCode>General</c:formatCode>
                <c:ptCount val="8"/>
                <c:pt idx="0">
                  <c:v>1000</c:v>
                </c:pt>
                <c:pt idx="1">
                  <c:v>1250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4000</c:v>
                </c:pt>
                <c:pt idx="7">
                  <c:v>4530</c:v>
                </c:pt>
              </c:numCache>
            </c:numRef>
          </c:cat>
          <c:val>
            <c:numRef>
              <c:f>MOD!$E$32:$E$39</c:f>
              <c:numCache>
                <c:formatCode>General</c:formatCode>
                <c:ptCount val="8"/>
                <c:pt idx="0">
                  <c:v>65</c:v>
                </c:pt>
                <c:pt idx="1">
                  <c:v>59</c:v>
                </c:pt>
                <c:pt idx="2">
                  <c:v>56</c:v>
                </c:pt>
                <c:pt idx="3">
                  <c:v>54</c:v>
                </c:pt>
                <c:pt idx="4">
                  <c:v>51</c:v>
                </c:pt>
                <c:pt idx="5">
                  <c:v>46</c:v>
                </c:pt>
                <c:pt idx="6">
                  <c:v>42</c:v>
                </c:pt>
                <c:pt idx="7">
                  <c:v>34</c:v>
                </c:pt>
              </c:numCache>
            </c:numRef>
          </c:val>
        </c:ser>
        <c:bandFmts/>
        <c:axId val="121853056"/>
        <c:axId val="121854592"/>
        <c:axId val="121292992"/>
      </c:surface3DChart>
      <c:catAx>
        <c:axId val="12185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854592"/>
        <c:crosses val="autoZero"/>
        <c:auto val="1"/>
        <c:lblAlgn val="ctr"/>
        <c:lblOffset val="100"/>
        <c:noMultiLvlLbl val="0"/>
      </c:catAx>
      <c:valAx>
        <c:axId val="121854592"/>
        <c:scaling>
          <c:orientation val="minMax"/>
        </c:scaling>
        <c:delete val="0"/>
        <c:axPos val="r"/>
        <c:majorGridlines/>
        <c:numFmt formatCode="0.00" sourceLinked="1"/>
        <c:majorTickMark val="out"/>
        <c:minorTickMark val="none"/>
        <c:tickLblPos val="nextTo"/>
        <c:crossAx val="121853056"/>
        <c:crosses val="autoZero"/>
        <c:crossBetween val="midCat"/>
      </c:valAx>
      <c:serAx>
        <c:axId val="121292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21854592"/>
        <c:crosses val="autoZero"/>
      </c:serAx>
    </c:plotArea>
    <c:legend>
      <c:legendPos val="r"/>
      <c:layout>
        <c:manualLayout>
          <c:xMode val="edge"/>
          <c:yMode val="edge"/>
          <c:x val="0.79009017206182564"/>
          <c:y val="0.66928342564954846"/>
          <c:w val="0.19435427238261885"/>
          <c:h val="0.29269253220021868"/>
        </c:manualLayout>
      </c:layout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109537</xdr:rowOff>
    </xdr:from>
    <xdr:to>
      <xdr:col>18</xdr:col>
      <xdr:colOff>304800</xdr:colOff>
      <xdr:row>16</xdr:row>
      <xdr:rowOff>100012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257175</xdr:colOff>
      <xdr:row>6</xdr:row>
      <xdr:rowOff>33337</xdr:rowOff>
    </xdr:from>
    <xdr:to>
      <xdr:col>29</xdr:col>
      <xdr:colOff>171450</xdr:colOff>
      <xdr:row>29</xdr:row>
      <xdr:rowOff>23812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161925</xdr:colOff>
      <xdr:row>25</xdr:row>
      <xdr:rowOff>157162</xdr:rowOff>
    </xdr:from>
    <xdr:to>
      <xdr:col>14</xdr:col>
      <xdr:colOff>342900</xdr:colOff>
      <xdr:row>44</xdr:row>
      <xdr:rowOff>57150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85725</xdr:colOff>
      <xdr:row>42</xdr:row>
      <xdr:rowOff>100012</xdr:rowOff>
    </xdr:from>
    <xdr:to>
      <xdr:col>23</xdr:col>
      <xdr:colOff>171450</xdr:colOff>
      <xdr:row>58</xdr:row>
      <xdr:rowOff>90487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361949</xdr:colOff>
      <xdr:row>58</xdr:row>
      <xdr:rowOff>138112</xdr:rowOff>
    </xdr:from>
    <xdr:to>
      <xdr:col>29</xdr:col>
      <xdr:colOff>628649</xdr:colOff>
      <xdr:row>82</xdr:row>
      <xdr:rowOff>28575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83</xdr:row>
      <xdr:rowOff>0</xdr:rowOff>
    </xdr:from>
    <xdr:to>
      <xdr:col>28</xdr:col>
      <xdr:colOff>9525</xdr:colOff>
      <xdr:row>108</xdr:row>
      <xdr:rowOff>52388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100012</xdr:rowOff>
    </xdr:from>
    <xdr:to>
      <xdr:col>15</xdr:col>
      <xdr:colOff>438150</xdr:colOff>
      <xdr:row>16</xdr:row>
      <xdr:rowOff>90487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257175</xdr:colOff>
      <xdr:row>6</xdr:row>
      <xdr:rowOff>33337</xdr:rowOff>
    </xdr:from>
    <xdr:to>
      <xdr:col>29</xdr:col>
      <xdr:colOff>171450</xdr:colOff>
      <xdr:row>29</xdr:row>
      <xdr:rowOff>23812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161925</xdr:colOff>
      <xdr:row>25</xdr:row>
      <xdr:rowOff>157162</xdr:rowOff>
    </xdr:from>
    <xdr:to>
      <xdr:col>14</xdr:col>
      <xdr:colOff>342900</xdr:colOff>
      <xdr:row>44</xdr:row>
      <xdr:rowOff>57150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85725</xdr:colOff>
      <xdr:row>42</xdr:row>
      <xdr:rowOff>100012</xdr:rowOff>
    </xdr:from>
    <xdr:to>
      <xdr:col>23</xdr:col>
      <xdr:colOff>171450</xdr:colOff>
      <xdr:row>58</xdr:row>
      <xdr:rowOff>90487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228600</xdr:colOff>
      <xdr:row>58</xdr:row>
      <xdr:rowOff>128587</xdr:rowOff>
    </xdr:from>
    <xdr:to>
      <xdr:col>28</xdr:col>
      <xdr:colOff>695325</xdr:colOff>
      <xdr:row>82</xdr:row>
      <xdr:rowOff>38100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83</xdr:row>
      <xdr:rowOff>0</xdr:rowOff>
    </xdr:from>
    <xdr:to>
      <xdr:col>28</xdr:col>
      <xdr:colOff>9525</xdr:colOff>
      <xdr:row>108</xdr:row>
      <xdr:rowOff>52388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topLeftCell="A10" workbookViewId="0">
      <selection activeCell="N84" sqref="N84"/>
    </sheetView>
  </sheetViews>
  <sheetFormatPr baseColWidth="10" defaultRowHeight="12.75" x14ac:dyDescent="0.25"/>
  <cols>
    <col min="1" max="1" width="19.7109375" style="22" customWidth="1"/>
    <col min="2" max="2" width="5.140625" style="22" customWidth="1"/>
    <col min="3" max="3" width="7.5703125" style="22" customWidth="1"/>
    <col min="4" max="4" width="6.140625" style="22" customWidth="1"/>
    <col min="5" max="5" width="6.85546875" style="22" customWidth="1"/>
    <col min="6" max="6" width="5.85546875" style="22" customWidth="1"/>
    <col min="7" max="7" width="8.5703125" style="22" customWidth="1"/>
    <col min="8" max="8" width="11.42578125" style="22"/>
    <col min="9" max="9" width="9.85546875" style="22" customWidth="1"/>
    <col min="10" max="10" width="7.7109375" style="22" customWidth="1"/>
    <col min="11" max="11" width="7.140625" style="22" customWidth="1"/>
    <col min="12" max="12" width="6" style="22" customWidth="1"/>
    <col min="13" max="13" width="7" style="22" customWidth="1"/>
    <col min="14" max="14" width="7.140625" style="22" customWidth="1"/>
    <col min="15" max="15" width="7.42578125" style="22" customWidth="1"/>
    <col min="16" max="16" width="7.7109375" style="22" customWidth="1"/>
    <col min="17" max="17" width="7.5703125" style="22" customWidth="1"/>
    <col min="18" max="18" width="8.140625" style="22" customWidth="1"/>
    <col min="19" max="19" width="9.7109375" style="22" customWidth="1"/>
    <col min="20" max="20" width="7.5703125" style="22" customWidth="1"/>
    <col min="21" max="22" width="7.140625" style="22" customWidth="1"/>
    <col min="23" max="23" width="7.28515625" style="22" customWidth="1"/>
    <col min="24" max="24" width="7.140625" style="22" customWidth="1"/>
    <col min="25" max="25" width="7.7109375" style="22" customWidth="1"/>
    <col min="26" max="26" width="7.5703125" style="22" customWidth="1"/>
    <col min="27" max="27" width="7" style="22" customWidth="1"/>
    <col min="28" max="28" width="19.28515625" style="22" customWidth="1"/>
    <col min="29" max="29" width="21.5703125" style="22" customWidth="1"/>
    <col min="30" max="16384" width="11.42578125" style="22"/>
  </cols>
  <sheetData>
    <row r="1" spans="1:10" x14ac:dyDescent="0.25">
      <c r="A1" s="32" t="s">
        <v>1</v>
      </c>
    </row>
    <row r="3" spans="1:10" ht="25.5" x14ac:dyDescent="0.25">
      <c r="A3" s="23" t="s">
        <v>10</v>
      </c>
      <c r="B3" s="24">
        <v>1</v>
      </c>
      <c r="C3" s="24">
        <v>10</v>
      </c>
      <c r="D3" s="24">
        <v>20</v>
      </c>
      <c r="E3" s="24">
        <v>40</v>
      </c>
      <c r="F3" s="24">
        <v>80</v>
      </c>
      <c r="G3" s="24">
        <v>100</v>
      </c>
    </row>
    <row r="4" spans="1:10" x14ac:dyDescent="0.25">
      <c r="A4" s="24">
        <v>0</v>
      </c>
      <c r="B4" s="24">
        <v>50</v>
      </c>
      <c r="C4" s="24">
        <v>53</v>
      </c>
      <c r="D4" s="24">
        <v>55</v>
      </c>
      <c r="E4" s="24">
        <v>65</v>
      </c>
      <c r="F4" s="24">
        <v>68</v>
      </c>
      <c r="G4" s="24">
        <v>70</v>
      </c>
    </row>
    <row r="5" spans="1:10" x14ac:dyDescent="0.25">
      <c r="A5" s="24">
        <v>600</v>
      </c>
      <c r="B5" s="24">
        <v>14</v>
      </c>
      <c r="C5" s="24">
        <v>28</v>
      </c>
      <c r="D5" s="24">
        <v>43</v>
      </c>
      <c r="E5" s="24">
        <v>59</v>
      </c>
      <c r="F5" s="24">
        <v>66</v>
      </c>
      <c r="G5" s="24">
        <v>70</v>
      </c>
    </row>
    <row r="6" spans="1:10" x14ac:dyDescent="0.25">
      <c r="A6" s="24">
        <v>900</v>
      </c>
      <c r="B6" s="24">
        <v>6</v>
      </c>
      <c r="C6" s="24">
        <v>17</v>
      </c>
      <c r="D6" s="24">
        <v>38</v>
      </c>
      <c r="E6" s="24">
        <v>56</v>
      </c>
      <c r="F6" s="24">
        <v>65</v>
      </c>
      <c r="G6" s="24">
        <v>70</v>
      </c>
    </row>
    <row r="7" spans="1:10" x14ac:dyDescent="0.25">
      <c r="A7" s="24">
        <v>1100</v>
      </c>
      <c r="B7" s="24">
        <v>0</v>
      </c>
      <c r="C7" s="24">
        <v>13</v>
      </c>
      <c r="D7" s="24">
        <v>35</v>
      </c>
      <c r="E7" s="24">
        <v>54</v>
      </c>
      <c r="F7" s="24">
        <v>64</v>
      </c>
      <c r="G7" s="24">
        <v>70</v>
      </c>
    </row>
    <row r="8" spans="1:10" x14ac:dyDescent="0.25">
      <c r="A8" s="24">
        <v>1500</v>
      </c>
      <c r="B8" s="24">
        <v>0</v>
      </c>
      <c r="C8" s="24">
        <v>11</v>
      </c>
      <c r="D8" s="24">
        <v>30</v>
      </c>
      <c r="E8" s="24">
        <v>51</v>
      </c>
      <c r="F8" s="24">
        <v>63</v>
      </c>
      <c r="G8" s="24">
        <v>70</v>
      </c>
    </row>
    <row r="9" spans="1:10" x14ac:dyDescent="0.25">
      <c r="A9" s="24">
        <v>2250</v>
      </c>
      <c r="B9" s="24">
        <v>0</v>
      </c>
      <c r="C9" s="24">
        <v>7</v>
      </c>
      <c r="D9" s="24">
        <v>23</v>
      </c>
      <c r="E9" s="24">
        <v>46</v>
      </c>
      <c r="F9" s="24">
        <v>60</v>
      </c>
      <c r="G9" s="24">
        <v>70</v>
      </c>
    </row>
    <row r="10" spans="1:10" x14ac:dyDescent="0.25">
      <c r="A10" s="24">
        <v>3000</v>
      </c>
      <c r="B10" s="24">
        <v>0</v>
      </c>
      <c r="C10" s="24">
        <v>5</v>
      </c>
      <c r="D10" s="24">
        <v>19</v>
      </c>
      <c r="E10" s="24">
        <v>42</v>
      </c>
      <c r="F10" s="24">
        <v>57</v>
      </c>
      <c r="G10" s="24">
        <v>70</v>
      </c>
    </row>
    <row r="11" spans="1:10" x14ac:dyDescent="0.25">
      <c r="A11" s="24">
        <v>5001</v>
      </c>
      <c r="B11" s="24">
        <v>0</v>
      </c>
      <c r="C11" s="24">
        <v>2</v>
      </c>
      <c r="D11" s="24">
        <v>11</v>
      </c>
      <c r="E11" s="24">
        <v>34</v>
      </c>
      <c r="F11" s="24">
        <v>53</v>
      </c>
      <c r="G11" s="24">
        <v>70</v>
      </c>
    </row>
    <row r="13" spans="1:10" x14ac:dyDescent="0.25">
      <c r="A13" s="33" t="s">
        <v>0</v>
      </c>
      <c r="B13" s="20">
        <f>MAX(B4:G11)</f>
        <v>70</v>
      </c>
    </row>
    <row r="16" spans="1:10" x14ac:dyDescent="0.25">
      <c r="A16" s="32" t="s">
        <v>2</v>
      </c>
      <c r="F16" s="27"/>
      <c r="G16" s="27"/>
      <c r="H16" s="27"/>
      <c r="I16" s="27"/>
      <c r="J16" s="27"/>
    </row>
    <row r="18" spans="1:22" x14ac:dyDescent="0.25">
      <c r="A18" s="24" t="s">
        <v>3</v>
      </c>
      <c r="B18" s="24">
        <v>0</v>
      </c>
      <c r="C18" s="24">
        <v>750</v>
      </c>
      <c r="D18" s="24">
        <v>800</v>
      </c>
      <c r="E18" s="24">
        <v>1000</v>
      </c>
      <c r="F18" s="24">
        <v>1250</v>
      </c>
      <c r="G18" s="24">
        <v>1500</v>
      </c>
      <c r="H18" s="24">
        <v>1750</v>
      </c>
      <c r="I18" s="24">
        <v>2000</v>
      </c>
      <c r="J18" s="24">
        <v>2250</v>
      </c>
      <c r="K18" s="24">
        <v>2500</v>
      </c>
      <c r="L18" s="24">
        <v>2750</v>
      </c>
      <c r="M18" s="24">
        <v>3000</v>
      </c>
      <c r="N18" s="24">
        <v>3250</v>
      </c>
      <c r="O18" s="24">
        <v>3500</v>
      </c>
      <c r="P18" s="24">
        <v>3750</v>
      </c>
      <c r="Q18" s="24">
        <v>4000</v>
      </c>
      <c r="R18" s="24">
        <v>4250</v>
      </c>
      <c r="S18" s="24">
        <v>4530</v>
      </c>
      <c r="T18" s="24">
        <v>5350</v>
      </c>
    </row>
    <row r="19" spans="1:22" x14ac:dyDescent="0.25">
      <c r="A19" s="24" t="s">
        <v>4</v>
      </c>
      <c r="B19" s="24">
        <v>60</v>
      </c>
      <c r="C19" s="24">
        <v>38</v>
      </c>
      <c r="D19" s="24">
        <v>38</v>
      </c>
      <c r="E19" s="24">
        <v>46</v>
      </c>
      <c r="F19" s="24">
        <v>49</v>
      </c>
      <c r="G19" s="24">
        <v>59</v>
      </c>
      <c r="H19" s="24">
        <v>60</v>
      </c>
      <c r="I19" s="24">
        <v>60</v>
      </c>
      <c r="J19" s="24">
        <v>60</v>
      </c>
      <c r="K19" s="24">
        <v>58</v>
      </c>
      <c r="L19" s="24">
        <v>58</v>
      </c>
      <c r="M19" s="24">
        <v>56</v>
      </c>
      <c r="N19" s="24">
        <v>55</v>
      </c>
      <c r="O19" s="24">
        <v>54</v>
      </c>
      <c r="P19" s="24">
        <v>53</v>
      </c>
      <c r="Q19" s="24">
        <v>52</v>
      </c>
      <c r="R19" s="24">
        <v>49</v>
      </c>
      <c r="S19" s="24">
        <v>46</v>
      </c>
      <c r="T19" s="24">
        <v>0</v>
      </c>
    </row>
    <row r="21" spans="1:22" x14ac:dyDescent="0.25">
      <c r="A21" s="33" t="s">
        <v>5</v>
      </c>
      <c r="B21" s="20">
        <f>MAX(C19:T19)</f>
        <v>60</v>
      </c>
    </row>
    <row r="22" spans="1:22" x14ac:dyDescent="0.25">
      <c r="A22" s="25"/>
      <c r="B22" s="26"/>
    </row>
    <row r="23" spans="1:22" x14ac:dyDescent="0.25">
      <c r="A23" s="21" t="s">
        <v>16</v>
      </c>
      <c r="B23" s="26"/>
    </row>
    <row r="24" spans="1:22" x14ac:dyDescent="0.25">
      <c r="A24" s="24" t="s">
        <v>3</v>
      </c>
      <c r="B24" s="24">
        <v>0</v>
      </c>
      <c r="C24" s="24">
        <v>750</v>
      </c>
      <c r="D24" s="24">
        <v>800</v>
      </c>
      <c r="E24" s="24">
        <v>1000</v>
      </c>
      <c r="F24" s="24">
        <v>1250</v>
      </c>
      <c r="G24" s="24">
        <v>1500</v>
      </c>
      <c r="H24" s="24">
        <v>1750</v>
      </c>
      <c r="I24" s="24">
        <v>2000</v>
      </c>
      <c r="J24" s="24">
        <v>2250</v>
      </c>
      <c r="K24" s="24">
        <v>2500</v>
      </c>
      <c r="L24" s="24">
        <v>2750</v>
      </c>
      <c r="M24" s="24">
        <v>3000</v>
      </c>
      <c r="N24" s="24">
        <v>3250</v>
      </c>
      <c r="O24" s="24">
        <v>3500</v>
      </c>
      <c r="P24" s="24">
        <v>3750</v>
      </c>
      <c r="Q24" s="24">
        <v>4000</v>
      </c>
      <c r="R24" s="24">
        <v>4250</v>
      </c>
      <c r="S24" s="24">
        <v>4530</v>
      </c>
      <c r="T24" s="24">
        <v>5350</v>
      </c>
    </row>
    <row r="25" spans="1:22" x14ac:dyDescent="0.25">
      <c r="A25" s="24" t="s">
        <v>4</v>
      </c>
      <c r="B25" s="28">
        <f>B19*T36</f>
        <v>25.5</v>
      </c>
      <c r="C25" s="28">
        <f>C19*T36</f>
        <v>16.149999999999999</v>
      </c>
      <c r="D25" s="28">
        <f>D19*T36</f>
        <v>16.149999999999999</v>
      </c>
      <c r="E25" s="28">
        <f>E19*T36</f>
        <v>19.55</v>
      </c>
      <c r="F25" s="28">
        <f>F19*T36</f>
        <v>20.824999999999999</v>
      </c>
      <c r="G25" s="28">
        <f>G19*T36</f>
        <v>25.074999999999999</v>
      </c>
      <c r="H25" s="28">
        <f>H19*T36</f>
        <v>25.5</v>
      </c>
      <c r="I25" s="28">
        <f>I19*T36</f>
        <v>25.5</v>
      </c>
      <c r="J25" s="28">
        <f>J19*T36</f>
        <v>25.5</v>
      </c>
      <c r="K25" s="28">
        <f>K19*T36</f>
        <v>24.65</v>
      </c>
      <c r="L25" s="28">
        <f>L19*T36</f>
        <v>24.65</v>
      </c>
      <c r="M25" s="28">
        <f>M19*T36</f>
        <v>23.8</v>
      </c>
      <c r="N25" s="28">
        <f>N19*T36</f>
        <v>23.375</v>
      </c>
      <c r="O25" s="28">
        <f>O19*T36</f>
        <v>22.95</v>
      </c>
      <c r="P25" s="28">
        <f>P19*T36</f>
        <v>22.524999999999999</v>
      </c>
      <c r="Q25" s="28">
        <f>Q19*T36</f>
        <v>22.099999999999998</v>
      </c>
      <c r="R25" s="28">
        <f>R19*T36</f>
        <v>20.824999999999999</v>
      </c>
      <c r="S25" s="28">
        <f>S19*T36</f>
        <v>19.55</v>
      </c>
      <c r="T25" s="28">
        <f>T19*T36</f>
        <v>0</v>
      </c>
    </row>
    <row r="27" spans="1:22" x14ac:dyDescent="0.25">
      <c r="A27" s="25"/>
      <c r="B27" s="26"/>
    </row>
    <row r="29" spans="1:22" x14ac:dyDescent="0.25">
      <c r="A29" s="32" t="s">
        <v>6</v>
      </c>
    </row>
    <row r="30" spans="1:22" x14ac:dyDescent="0.25">
      <c r="A30" s="22" t="s">
        <v>12</v>
      </c>
      <c r="F30" s="29"/>
      <c r="G30" s="29"/>
    </row>
    <row r="31" spans="1:22" ht="25.5" x14ac:dyDescent="0.25">
      <c r="A31" s="23" t="s">
        <v>8</v>
      </c>
      <c r="B31" s="24">
        <v>84</v>
      </c>
      <c r="C31" s="24">
        <v>88</v>
      </c>
      <c r="D31" s="24">
        <v>95</v>
      </c>
      <c r="E31" s="24">
        <v>100</v>
      </c>
      <c r="F31" s="29"/>
      <c r="G31" s="29"/>
    </row>
    <row r="32" spans="1:22" x14ac:dyDescent="0.25">
      <c r="A32" s="24">
        <v>1000</v>
      </c>
      <c r="B32" s="24">
        <v>50</v>
      </c>
      <c r="C32" s="24">
        <v>53</v>
      </c>
      <c r="D32" s="24">
        <v>55</v>
      </c>
      <c r="E32" s="24">
        <v>65</v>
      </c>
      <c r="F32" s="29"/>
      <c r="G32" s="29"/>
      <c r="R32" s="62" t="s">
        <v>13</v>
      </c>
      <c r="S32" s="62"/>
      <c r="T32" s="61">
        <f>MIN(B55,B78,B41,B21,B13)</f>
        <v>60</v>
      </c>
      <c r="U32" s="61"/>
      <c r="V32" s="42" t="s">
        <v>20</v>
      </c>
    </row>
    <row r="33" spans="1:22" x14ac:dyDescent="0.25">
      <c r="A33" s="24">
        <v>1250</v>
      </c>
      <c r="B33" s="24">
        <v>14</v>
      </c>
      <c r="C33" s="24">
        <v>28</v>
      </c>
      <c r="D33" s="24">
        <v>43</v>
      </c>
      <c r="E33" s="24">
        <v>59</v>
      </c>
      <c r="F33" s="29"/>
      <c r="G33" s="29"/>
    </row>
    <row r="34" spans="1:22" x14ac:dyDescent="0.25">
      <c r="A34" s="24">
        <v>1500</v>
      </c>
      <c r="B34" s="24">
        <v>6</v>
      </c>
      <c r="C34" s="24">
        <v>17</v>
      </c>
      <c r="D34" s="24">
        <v>38</v>
      </c>
      <c r="E34" s="24">
        <v>56</v>
      </c>
      <c r="F34" s="29"/>
      <c r="G34" s="29"/>
      <c r="R34" s="63" t="s">
        <v>15</v>
      </c>
      <c r="S34" s="63"/>
      <c r="T34" s="64">
        <v>25.5</v>
      </c>
      <c r="U34" s="64"/>
      <c r="V34" s="42" t="s">
        <v>19</v>
      </c>
    </row>
    <row r="35" spans="1:22" x14ac:dyDescent="0.25">
      <c r="A35" s="24">
        <v>2000</v>
      </c>
      <c r="B35" s="24">
        <v>0</v>
      </c>
      <c r="C35" s="24">
        <v>13</v>
      </c>
      <c r="D35" s="24">
        <v>35</v>
      </c>
      <c r="E35" s="24">
        <v>54</v>
      </c>
      <c r="F35" s="29"/>
      <c r="G35" s="29"/>
    </row>
    <row r="36" spans="1:22" x14ac:dyDescent="0.25">
      <c r="A36" s="24">
        <v>2500</v>
      </c>
      <c r="B36" s="24">
        <v>0</v>
      </c>
      <c r="C36" s="24">
        <v>11</v>
      </c>
      <c r="D36" s="24">
        <v>30</v>
      </c>
      <c r="E36" s="24">
        <v>51</v>
      </c>
      <c r="F36" s="29"/>
      <c r="G36" s="29"/>
      <c r="R36" s="60" t="s">
        <v>17</v>
      </c>
      <c r="S36" s="60"/>
      <c r="T36" s="61">
        <f>T34/T32</f>
        <v>0.42499999999999999</v>
      </c>
      <c r="U36" s="61"/>
      <c r="V36" s="42" t="s">
        <v>18</v>
      </c>
    </row>
    <row r="37" spans="1:22" x14ac:dyDescent="0.25">
      <c r="A37" s="24">
        <v>3000</v>
      </c>
      <c r="B37" s="24">
        <v>0</v>
      </c>
      <c r="C37" s="24">
        <v>7</v>
      </c>
      <c r="D37" s="24">
        <v>23</v>
      </c>
      <c r="E37" s="24">
        <v>46</v>
      </c>
      <c r="F37" s="29"/>
      <c r="G37" s="29"/>
    </row>
    <row r="38" spans="1:22" x14ac:dyDescent="0.25">
      <c r="A38" s="24">
        <v>4000</v>
      </c>
      <c r="B38" s="24">
        <v>0</v>
      </c>
      <c r="C38" s="24">
        <v>5</v>
      </c>
      <c r="D38" s="24">
        <v>19</v>
      </c>
      <c r="E38" s="24">
        <v>42</v>
      </c>
      <c r="F38" s="29"/>
      <c r="G38" s="29"/>
      <c r="R38" s="64" t="s">
        <v>30</v>
      </c>
      <c r="S38" s="64"/>
      <c r="T38" s="64">
        <v>1997</v>
      </c>
      <c r="U38" s="64"/>
      <c r="V38" s="42" t="s">
        <v>31</v>
      </c>
    </row>
    <row r="39" spans="1:22" x14ac:dyDescent="0.25">
      <c r="A39" s="24">
        <v>4530</v>
      </c>
      <c r="B39" s="24">
        <v>0</v>
      </c>
      <c r="C39" s="24">
        <v>2</v>
      </c>
      <c r="D39" s="24">
        <v>11</v>
      </c>
      <c r="E39" s="24">
        <v>34</v>
      </c>
      <c r="F39" s="29"/>
      <c r="G39" s="29"/>
    </row>
    <row r="40" spans="1:22" x14ac:dyDescent="0.25">
      <c r="F40" s="29"/>
      <c r="G40" s="29"/>
      <c r="R40" s="60" t="s">
        <v>51</v>
      </c>
      <c r="S40" s="60"/>
      <c r="T40" s="61">
        <f>(T38/4)*(B100/1000)</f>
        <v>998.5</v>
      </c>
      <c r="U40" s="61"/>
      <c r="V40" s="41" t="s">
        <v>32</v>
      </c>
    </row>
    <row r="41" spans="1:22" x14ac:dyDescent="0.25">
      <c r="A41" s="25" t="s">
        <v>0</v>
      </c>
      <c r="B41" s="20">
        <f>MAX(B32:G39)</f>
        <v>65</v>
      </c>
    </row>
    <row r="43" spans="1:22" x14ac:dyDescent="0.25">
      <c r="A43" s="32" t="s">
        <v>7</v>
      </c>
    </row>
    <row r="44" spans="1:22" x14ac:dyDescent="0.25">
      <c r="A44" s="22" t="s">
        <v>12</v>
      </c>
    </row>
    <row r="45" spans="1:22" ht="25.5" x14ac:dyDescent="0.25">
      <c r="A45" s="23" t="s">
        <v>9</v>
      </c>
      <c r="B45" s="24">
        <v>84</v>
      </c>
      <c r="C45" s="24">
        <v>88</v>
      </c>
      <c r="D45" s="24">
        <v>95</v>
      </c>
      <c r="E45" s="24">
        <v>100</v>
      </c>
      <c r="F45" s="24">
        <v>100</v>
      </c>
      <c r="G45" s="24">
        <v>100</v>
      </c>
    </row>
    <row r="46" spans="1:22" x14ac:dyDescent="0.25">
      <c r="A46" s="24">
        <v>1000</v>
      </c>
      <c r="B46" s="24">
        <v>53</v>
      </c>
      <c r="C46" s="24">
        <v>53</v>
      </c>
      <c r="D46" s="24">
        <v>53</v>
      </c>
      <c r="E46" s="24">
        <v>53</v>
      </c>
      <c r="F46" s="24">
        <v>53</v>
      </c>
      <c r="G46" s="24">
        <v>53</v>
      </c>
    </row>
    <row r="47" spans="1:22" x14ac:dyDescent="0.25">
      <c r="A47" s="24">
        <v>1250</v>
      </c>
      <c r="B47" s="24">
        <v>58</v>
      </c>
      <c r="C47" s="24">
        <v>58</v>
      </c>
      <c r="D47" s="24">
        <v>58</v>
      </c>
      <c r="E47" s="24">
        <v>58</v>
      </c>
      <c r="F47" s="24">
        <v>58</v>
      </c>
      <c r="G47" s="24">
        <v>58</v>
      </c>
    </row>
    <row r="48" spans="1:22" x14ac:dyDescent="0.25">
      <c r="A48" s="24">
        <v>1500</v>
      </c>
      <c r="B48" s="24">
        <v>66</v>
      </c>
      <c r="C48" s="24">
        <v>59</v>
      </c>
      <c r="D48" s="24">
        <v>57</v>
      </c>
      <c r="E48" s="24">
        <v>51</v>
      </c>
      <c r="F48" s="24">
        <v>51</v>
      </c>
      <c r="G48" s="24">
        <v>51</v>
      </c>
    </row>
    <row r="49" spans="1:17" x14ac:dyDescent="0.25">
      <c r="A49" s="24">
        <v>2000</v>
      </c>
      <c r="B49" s="24">
        <v>64</v>
      </c>
      <c r="C49" s="24">
        <v>58</v>
      </c>
      <c r="D49" s="24">
        <v>56</v>
      </c>
      <c r="E49" s="24">
        <v>42</v>
      </c>
      <c r="F49" s="24">
        <v>42</v>
      </c>
      <c r="G49" s="24">
        <v>42</v>
      </c>
    </row>
    <row r="50" spans="1:17" x14ac:dyDescent="0.25">
      <c r="A50" s="24">
        <v>2500</v>
      </c>
      <c r="B50" s="24">
        <v>63</v>
      </c>
      <c r="C50" s="24">
        <v>56</v>
      </c>
      <c r="D50" s="24">
        <v>55</v>
      </c>
      <c r="E50" s="24">
        <v>41</v>
      </c>
      <c r="F50" s="24">
        <v>41</v>
      </c>
      <c r="G50" s="24">
        <v>41</v>
      </c>
    </row>
    <row r="51" spans="1:17" x14ac:dyDescent="0.25">
      <c r="A51" s="24">
        <v>3000</v>
      </c>
      <c r="B51" s="24">
        <v>59</v>
      </c>
      <c r="C51" s="24">
        <v>53</v>
      </c>
      <c r="D51" s="24">
        <v>52</v>
      </c>
      <c r="E51" s="24">
        <v>40</v>
      </c>
      <c r="F51" s="24">
        <v>40</v>
      </c>
      <c r="G51" s="24">
        <v>40</v>
      </c>
    </row>
    <row r="52" spans="1:17" x14ac:dyDescent="0.25">
      <c r="A52" s="24">
        <v>4000</v>
      </c>
      <c r="B52" s="24">
        <v>56</v>
      </c>
      <c r="C52" s="24">
        <v>50</v>
      </c>
      <c r="D52" s="24">
        <v>49</v>
      </c>
      <c r="E52" s="24">
        <v>40</v>
      </c>
      <c r="F52" s="24">
        <v>40</v>
      </c>
      <c r="G52" s="24">
        <v>40</v>
      </c>
    </row>
    <row r="53" spans="1:17" x14ac:dyDescent="0.25">
      <c r="A53" s="24">
        <v>4530</v>
      </c>
      <c r="B53" s="24">
        <v>51</v>
      </c>
      <c r="C53" s="24">
        <v>44</v>
      </c>
      <c r="D53" s="24">
        <v>43</v>
      </c>
      <c r="E53" s="24">
        <v>36</v>
      </c>
      <c r="F53" s="24">
        <v>36</v>
      </c>
      <c r="G53" s="24">
        <v>36</v>
      </c>
    </row>
    <row r="55" spans="1:17" x14ac:dyDescent="0.25">
      <c r="A55" s="33" t="s">
        <v>0</v>
      </c>
      <c r="B55" s="20">
        <f>MAX(B46:G53)</f>
        <v>66</v>
      </c>
    </row>
    <row r="58" spans="1:17" x14ac:dyDescent="0.25">
      <c r="A58" s="32" t="s">
        <v>11</v>
      </c>
    </row>
    <row r="60" spans="1:17" ht="25.5" x14ac:dyDescent="0.25">
      <c r="A60" s="23" t="s">
        <v>14</v>
      </c>
      <c r="B60" s="24">
        <v>250</v>
      </c>
      <c r="C60" s="24">
        <v>300</v>
      </c>
      <c r="D60" s="24">
        <v>350</v>
      </c>
      <c r="E60" s="24">
        <v>400</v>
      </c>
      <c r="F60" s="24">
        <v>450</v>
      </c>
      <c r="G60" s="24">
        <v>510</v>
      </c>
      <c r="H60" s="24">
        <v>540</v>
      </c>
      <c r="I60" s="24">
        <v>570</v>
      </c>
      <c r="J60" s="24">
        <v>600</v>
      </c>
      <c r="K60" s="24">
        <v>630</v>
      </c>
      <c r="L60" s="24">
        <v>660</v>
      </c>
      <c r="M60" s="24">
        <v>700</v>
      </c>
      <c r="N60" s="24">
        <v>750</v>
      </c>
      <c r="O60" s="24">
        <v>800</v>
      </c>
      <c r="P60" s="24">
        <v>850</v>
      </c>
      <c r="Q60" s="24">
        <v>900</v>
      </c>
    </row>
    <row r="61" spans="1:17" x14ac:dyDescent="0.25">
      <c r="A61" s="24">
        <v>450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</row>
    <row r="62" spans="1:17" x14ac:dyDescent="0.25">
      <c r="A62" s="24">
        <v>451</v>
      </c>
      <c r="B62" s="24">
        <v>62</v>
      </c>
      <c r="C62" s="24">
        <v>62</v>
      </c>
      <c r="D62" s="24">
        <v>62</v>
      </c>
      <c r="E62" s="24">
        <v>62</v>
      </c>
      <c r="F62" s="24">
        <v>62</v>
      </c>
      <c r="G62" s="24">
        <v>62</v>
      </c>
      <c r="H62" s="24">
        <v>62</v>
      </c>
      <c r="I62" s="24">
        <v>62</v>
      </c>
      <c r="J62" s="24">
        <v>62</v>
      </c>
      <c r="K62" s="24">
        <v>62</v>
      </c>
      <c r="L62" s="24">
        <v>62</v>
      </c>
      <c r="M62" s="24">
        <v>62</v>
      </c>
      <c r="N62" s="24">
        <v>62</v>
      </c>
      <c r="O62" s="24">
        <v>62</v>
      </c>
      <c r="P62" s="24">
        <v>62</v>
      </c>
      <c r="Q62" s="24">
        <v>62</v>
      </c>
    </row>
    <row r="63" spans="1:17" x14ac:dyDescent="0.25">
      <c r="A63" s="24">
        <v>700</v>
      </c>
      <c r="B63" s="24">
        <v>62</v>
      </c>
      <c r="C63" s="24">
        <v>62</v>
      </c>
      <c r="D63" s="24">
        <v>62</v>
      </c>
      <c r="E63" s="24">
        <v>62</v>
      </c>
      <c r="F63" s="24">
        <v>62</v>
      </c>
      <c r="G63" s="24">
        <v>62</v>
      </c>
      <c r="H63" s="24">
        <v>62</v>
      </c>
      <c r="I63" s="24">
        <v>62</v>
      </c>
      <c r="J63" s="24">
        <v>62</v>
      </c>
      <c r="K63" s="24">
        <v>62</v>
      </c>
      <c r="L63" s="24">
        <v>62</v>
      </c>
      <c r="M63" s="24">
        <v>62</v>
      </c>
      <c r="N63" s="24">
        <v>62</v>
      </c>
      <c r="O63" s="24">
        <v>62</v>
      </c>
      <c r="P63" s="24">
        <v>62</v>
      </c>
      <c r="Q63" s="24">
        <v>62</v>
      </c>
    </row>
    <row r="64" spans="1:17" x14ac:dyDescent="0.25">
      <c r="A64" s="24">
        <v>750</v>
      </c>
      <c r="B64" s="24">
        <v>28</v>
      </c>
      <c r="C64" s="24">
        <v>28</v>
      </c>
      <c r="D64" s="24">
        <v>28</v>
      </c>
      <c r="E64" s="24">
        <v>28</v>
      </c>
      <c r="F64" s="24">
        <v>29</v>
      </c>
      <c r="G64" s="24">
        <v>33</v>
      </c>
      <c r="H64" s="24">
        <v>43</v>
      </c>
      <c r="I64" s="24">
        <v>52</v>
      </c>
      <c r="J64" s="24">
        <v>55</v>
      </c>
      <c r="K64" s="24">
        <v>57</v>
      </c>
      <c r="L64" s="24">
        <v>58</v>
      </c>
      <c r="M64" s="24">
        <v>59</v>
      </c>
      <c r="N64" s="24">
        <v>60</v>
      </c>
      <c r="O64" s="24">
        <v>61</v>
      </c>
      <c r="P64" s="24">
        <v>61</v>
      </c>
      <c r="Q64" s="24">
        <v>62</v>
      </c>
    </row>
    <row r="65" spans="1:17" x14ac:dyDescent="0.25">
      <c r="A65" s="24">
        <v>1000</v>
      </c>
      <c r="B65" s="24">
        <v>28</v>
      </c>
      <c r="C65" s="24">
        <v>28</v>
      </c>
      <c r="D65" s="24">
        <v>28</v>
      </c>
      <c r="E65" s="24">
        <v>28</v>
      </c>
      <c r="F65" s="24">
        <v>29</v>
      </c>
      <c r="G65" s="24">
        <v>33</v>
      </c>
      <c r="H65" s="24">
        <v>43</v>
      </c>
      <c r="I65" s="24">
        <v>52</v>
      </c>
      <c r="J65" s="24">
        <v>55</v>
      </c>
      <c r="K65" s="24">
        <v>57</v>
      </c>
      <c r="L65" s="24">
        <v>58</v>
      </c>
      <c r="M65" s="24">
        <v>59</v>
      </c>
      <c r="N65" s="24">
        <v>60</v>
      </c>
      <c r="O65" s="24">
        <v>61</v>
      </c>
      <c r="P65" s="24">
        <v>62</v>
      </c>
      <c r="Q65" s="24">
        <v>62</v>
      </c>
    </row>
    <row r="66" spans="1:17" x14ac:dyDescent="0.25">
      <c r="A66" s="24">
        <v>1250</v>
      </c>
      <c r="B66" s="24">
        <v>29</v>
      </c>
      <c r="C66" s="24">
        <v>31</v>
      </c>
      <c r="D66" s="24">
        <v>31</v>
      </c>
      <c r="E66" s="24">
        <v>31</v>
      </c>
      <c r="F66" s="24">
        <v>32</v>
      </c>
      <c r="G66" s="24">
        <v>34</v>
      </c>
      <c r="H66" s="24">
        <v>35</v>
      </c>
      <c r="I66" s="24">
        <v>41</v>
      </c>
      <c r="J66" s="24">
        <v>46</v>
      </c>
      <c r="K66" s="24">
        <v>50</v>
      </c>
      <c r="L66" s="24">
        <v>54</v>
      </c>
      <c r="M66" s="24">
        <v>57</v>
      </c>
      <c r="N66" s="24">
        <v>60</v>
      </c>
      <c r="O66" s="24">
        <v>61</v>
      </c>
      <c r="P66" s="24">
        <v>62</v>
      </c>
      <c r="Q66" s="24">
        <v>63</v>
      </c>
    </row>
    <row r="67" spans="1:17" x14ac:dyDescent="0.25">
      <c r="A67" s="24">
        <v>1500</v>
      </c>
      <c r="B67" s="24">
        <v>29</v>
      </c>
      <c r="C67" s="24">
        <v>33</v>
      </c>
      <c r="D67" s="24">
        <v>33</v>
      </c>
      <c r="E67" s="24">
        <v>33</v>
      </c>
      <c r="F67" s="24">
        <v>33</v>
      </c>
      <c r="G67" s="24">
        <v>33</v>
      </c>
      <c r="H67" s="24">
        <v>33</v>
      </c>
      <c r="I67" s="24">
        <v>38</v>
      </c>
      <c r="J67" s="24">
        <v>42</v>
      </c>
      <c r="K67" s="24">
        <v>45</v>
      </c>
      <c r="L67" s="30">
        <v>48</v>
      </c>
      <c r="M67" s="24">
        <v>52</v>
      </c>
      <c r="N67" s="24">
        <v>56</v>
      </c>
      <c r="O67" s="24">
        <v>59</v>
      </c>
      <c r="P67" s="24">
        <v>63</v>
      </c>
      <c r="Q67" s="24">
        <v>63</v>
      </c>
    </row>
    <row r="68" spans="1:17" x14ac:dyDescent="0.25">
      <c r="A68" s="24">
        <v>1750</v>
      </c>
      <c r="B68" s="24">
        <v>29</v>
      </c>
      <c r="C68" s="24">
        <v>32</v>
      </c>
      <c r="D68" s="24">
        <v>32</v>
      </c>
      <c r="E68" s="24">
        <v>32</v>
      </c>
      <c r="F68" s="24">
        <v>33</v>
      </c>
      <c r="G68" s="24">
        <v>33</v>
      </c>
      <c r="H68" s="24">
        <v>34</v>
      </c>
      <c r="I68" s="24">
        <v>35</v>
      </c>
      <c r="J68" s="24">
        <v>37</v>
      </c>
      <c r="K68" s="24">
        <v>40</v>
      </c>
      <c r="L68" s="24">
        <v>43</v>
      </c>
      <c r="M68" s="24">
        <v>49</v>
      </c>
      <c r="N68" s="24">
        <v>53</v>
      </c>
      <c r="O68" s="24">
        <v>59</v>
      </c>
      <c r="P68" s="24">
        <v>62</v>
      </c>
      <c r="Q68" s="24">
        <v>63</v>
      </c>
    </row>
    <row r="69" spans="1:17" x14ac:dyDescent="0.25">
      <c r="A69" s="24">
        <v>2000</v>
      </c>
      <c r="B69" s="24">
        <v>29</v>
      </c>
      <c r="C69" s="24">
        <v>30</v>
      </c>
      <c r="D69" s="24">
        <v>30</v>
      </c>
      <c r="E69" s="24">
        <v>30</v>
      </c>
      <c r="F69" s="24">
        <v>31</v>
      </c>
      <c r="G69" s="24">
        <v>32</v>
      </c>
      <c r="H69" s="24">
        <v>33</v>
      </c>
      <c r="I69" s="24">
        <v>34</v>
      </c>
      <c r="J69" s="24">
        <v>36</v>
      </c>
      <c r="K69" s="24">
        <v>39</v>
      </c>
      <c r="L69" s="24">
        <v>43</v>
      </c>
      <c r="M69" s="24">
        <v>48</v>
      </c>
      <c r="N69" s="24">
        <v>53</v>
      </c>
      <c r="O69" s="24">
        <v>58</v>
      </c>
      <c r="P69" s="24">
        <v>61</v>
      </c>
      <c r="Q69" s="24">
        <v>63</v>
      </c>
    </row>
    <row r="70" spans="1:17" x14ac:dyDescent="0.25">
      <c r="A70" s="24">
        <v>2250</v>
      </c>
      <c r="B70" s="24">
        <v>29</v>
      </c>
      <c r="C70" s="24">
        <v>29</v>
      </c>
      <c r="D70" s="24">
        <v>29</v>
      </c>
      <c r="E70" s="24">
        <v>29</v>
      </c>
      <c r="F70" s="24">
        <v>29</v>
      </c>
      <c r="G70" s="24">
        <v>31</v>
      </c>
      <c r="H70" s="24">
        <v>33</v>
      </c>
      <c r="I70" s="24">
        <v>35</v>
      </c>
      <c r="J70" s="24">
        <v>37</v>
      </c>
      <c r="K70" s="24">
        <v>40</v>
      </c>
      <c r="L70" s="24">
        <v>43</v>
      </c>
      <c r="M70" s="24">
        <v>48</v>
      </c>
      <c r="N70" s="24">
        <v>52</v>
      </c>
      <c r="O70" s="24">
        <v>56</v>
      </c>
      <c r="P70" s="24">
        <v>59</v>
      </c>
      <c r="Q70" s="24">
        <v>62</v>
      </c>
    </row>
    <row r="71" spans="1:17" x14ac:dyDescent="0.25">
      <c r="A71" s="24">
        <v>2500</v>
      </c>
      <c r="B71" s="24">
        <v>29</v>
      </c>
      <c r="C71" s="24">
        <v>29</v>
      </c>
      <c r="D71" s="24">
        <v>29</v>
      </c>
      <c r="E71" s="24">
        <v>29</v>
      </c>
      <c r="F71" s="24">
        <v>29</v>
      </c>
      <c r="G71" s="24">
        <v>31</v>
      </c>
      <c r="H71" s="24">
        <v>33</v>
      </c>
      <c r="I71" s="24">
        <v>35</v>
      </c>
      <c r="J71" s="24">
        <v>37</v>
      </c>
      <c r="K71" s="24">
        <v>40</v>
      </c>
      <c r="L71" s="24">
        <v>43</v>
      </c>
      <c r="M71" s="24">
        <v>47</v>
      </c>
      <c r="N71" s="24">
        <v>51</v>
      </c>
      <c r="O71" s="24">
        <v>54</v>
      </c>
      <c r="P71" s="24">
        <v>59</v>
      </c>
      <c r="Q71" s="24">
        <v>62</v>
      </c>
    </row>
    <row r="72" spans="1:17" x14ac:dyDescent="0.25">
      <c r="A72" s="24">
        <v>3000</v>
      </c>
      <c r="B72" s="24">
        <v>29</v>
      </c>
      <c r="C72" s="24">
        <v>29</v>
      </c>
      <c r="D72" s="24">
        <v>29</v>
      </c>
      <c r="E72" s="24">
        <v>29</v>
      </c>
      <c r="F72" s="24">
        <v>29</v>
      </c>
      <c r="G72" s="24">
        <v>31</v>
      </c>
      <c r="H72" s="24">
        <v>33</v>
      </c>
      <c r="I72" s="24">
        <v>35</v>
      </c>
      <c r="J72" s="24">
        <v>38</v>
      </c>
      <c r="K72" s="24">
        <v>40</v>
      </c>
      <c r="L72" s="24">
        <v>43</v>
      </c>
      <c r="M72" s="24">
        <v>46</v>
      </c>
      <c r="N72" s="24">
        <v>50</v>
      </c>
      <c r="O72" s="24">
        <v>53</v>
      </c>
      <c r="P72" s="24">
        <v>57</v>
      </c>
      <c r="Q72" s="24">
        <v>63</v>
      </c>
    </row>
    <row r="73" spans="1:17" x14ac:dyDescent="0.25">
      <c r="A73" s="24">
        <v>3500</v>
      </c>
      <c r="B73" s="24">
        <v>29</v>
      </c>
      <c r="C73" s="24">
        <v>29</v>
      </c>
      <c r="D73" s="24">
        <v>29</v>
      </c>
      <c r="E73" s="24">
        <v>29</v>
      </c>
      <c r="F73" s="24">
        <v>30</v>
      </c>
      <c r="G73" s="24">
        <v>33</v>
      </c>
      <c r="H73" s="24">
        <v>35</v>
      </c>
      <c r="I73" s="24">
        <v>37</v>
      </c>
      <c r="J73" s="24">
        <v>40</v>
      </c>
      <c r="K73" s="24">
        <v>42</v>
      </c>
      <c r="L73" s="24">
        <v>44</v>
      </c>
      <c r="M73" s="24">
        <v>46</v>
      </c>
      <c r="N73" s="24">
        <v>48</v>
      </c>
      <c r="O73" s="24">
        <v>52</v>
      </c>
      <c r="P73" s="24">
        <v>57</v>
      </c>
      <c r="Q73" s="24">
        <v>64</v>
      </c>
    </row>
    <row r="74" spans="1:17" x14ac:dyDescent="0.25">
      <c r="A74" s="24">
        <v>4000</v>
      </c>
      <c r="B74" s="24">
        <v>29</v>
      </c>
      <c r="C74" s="24">
        <v>29</v>
      </c>
      <c r="D74" s="24">
        <v>29</v>
      </c>
      <c r="E74" s="24">
        <v>29</v>
      </c>
      <c r="F74" s="24">
        <v>29</v>
      </c>
      <c r="G74" s="24">
        <v>31</v>
      </c>
      <c r="H74" s="24">
        <v>33</v>
      </c>
      <c r="I74" s="24">
        <v>35</v>
      </c>
      <c r="J74" s="24">
        <v>38</v>
      </c>
      <c r="K74" s="24">
        <v>39</v>
      </c>
      <c r="L74" s="24">
        <v>41</v>
      </c>
      <c r="M74" s="24">
        <v>43</v>
      </c>
      <c r="N74" s="24">
        <v>45</v>
      </c>
      <c r="O74" s="24">
        <v>51</v>
      </c>
      <c r="P74" s="24">
        <v>55</v>
      </c>
      <c r="Q74" s="24">
        <v>62</v>
      </c>
    </row>
    <row r="75" spans="1:17" x14ac:dyDescent="0.25">
      <c r="A75" s="24">
        <v>4500</v>
      </c>
      <c r="B75" s="24">
        <v>29</v>
      </c>
      <c r="C75" s="24">
        <v>29</v>
      </c>
      <c r="D75" s="24">
        <v>29</v>
      </c>
      <c r="E75" s="24">
        <v>29</v>
      </c>
      <c r="F75" s="24">
        <v>29</v>
      </c>
      <c r="G75" s="24">
        <v>31</v>
      </c>
      <c r="H75" s="24">
        <v>33</v>
      </c>
      <c r="I75" s="24">
        <v>34</v>
      </c>
      <c r="J75" s="24">
        <v>36</v>
      </c>
      <c r="K75" s="24">
        <v>38</v>
      </c>
      <c r="L75" s="24">
        <v>40</v>
      </c>
      <c r="M75" s="24">
        <v>42</v>
      </c>
      <c r="N75" s="24">
        <v>44</v>
      </c>
      <c r="O75" s="24">
        <v>51</v>
      </c>
      <c r="P75" s="24">
        <v>55</v>
      </c>
      <c r="Q75" s="24">
        <v>59</v>
      </c>
    </row>
    <row r="76" spans="1:17" x14ac:dyDescent="0.25">
      <c r="A76" s="24">
        <v>5000</v>
      </c>
      <c r="B76" s="24">
        <v>29</v>
      </c>
      <c r="C76" s="24">
        <v>29</v>
      </c>
      <c r="D76" s="24">
        <v>29</v>
      </c>
      <c r="E76" s="24">
        <v>29</v>
      </c>
      <c r="F76" s="24">
        <v>29</v>
      </c>
      <c r="G76" s="24">
        <v>30</v>
      </c>
      <c r="H76" s="24">
        <v>31</v>
      </c>
      <c r="I76" s="24">
        <v>33</v>
      </c>
      <c r="J76" s="24">
        <v>35</v>
      </c>
      <c r="K76" s="24">
        <v>37</v>
      </c>
      <c r="L76" s="24">
        <v>40</v>
      </c>
      <c r="M76" s="24">
        <v>42</v>
      </c>
      <c r="N76" s="24">
        <v>45</v>
      </c>
      <c r="O76" s="24">
        <v>47</v>
      </c>
      <c r="P76" s="24">
        <v>48</v>
      </c>
      <c r="Q76" s="24">
        <v>50</v>
      </c>
    </row>
    <row r="77" spans="1:17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</row>
    <row r="78" spans="1:17" x14ac:dyDescent="0.25">
      <c r="A78" s="33" t="s">
        <v>0</v>
      </c>
      <c r="B78" s="20">
        <f>MAX(B61:Q76)</f>
        <v>64</v>
      </c>
    </row>
    <row r="80" spans="1:17" x14ac:dyDescent="0.25">
      <c r="A80" s="21" t="s">
        <v>23</v>
      </c>
    </row>
    <row r="82" spans="1:17" ht="25.5" x14ac:dyDescent="0.25">
      <c r="A82" s="23" t="s">
        <v>24</v>
      </c>
      <c r="B82" s="24">
        <v>0</v>
      </c>
      <c r="C82" s="24">
        <v>9</v>
      </c>
      <c r="D82" s="24">
        <v>14</v>
      </c>
      <c r="E82" s="24">
        <v>19</v>
      </c>
      <c r="F82" s="24">
        <v>24</v>
      </c>
      <c r="G82" s="24">
        <v>29</v>
      </c>
      <c r="H82" s="24">
        <v>34</v>
      </c>
      <c r="I82" s="24">
        <v>39</v>
      </c>
      <c r="J82" s="24">
        <v>49</v>
      </c>
      <c r="K82" s="24">
        <v>59</v>
      </c>
      <c r="L82" s="29"/>
      <c r="M82" s="29"/>
      <c r="N82" s="29"/>
      <c r="O82" s="29"/>
      <c r="P82" s="29"/>
      <c r="Q82" s="29"/>
    </row>
    <row r="83" spans="1:17" x14ac:dyDescent="0.25">
      <c r="A83" s="24">
        <v>0</v>
      </c>
      <c r="B83" s="24">
        <v>1111</v>
      </c>
      <c r="C83" s="24">
        <v>1112</v>
      </c>
      <c r="D83" s="24">
        <v>1144</v>
      </c>
      <c r="E83" s="24">
        <v>1174</v>
      </c>
      <c r="F83" s="24">
        <v>1204</v>
      </c>
      <c r="G83" s="24">
        <v>1234</v>
      </c>
      <c r="H83" s="24">
        <v>1270</v>
      </c>
      <c r="I83" s="24">
        <v>1270</v>
      </c>
      <c r="J83" s="24">
        <v>1270</v>
      </c>
      <c r="K83" s="24">
        <v>1270</v>
      </c>
      <c r="L83" s="29"/>
      <c r="M83" s="29"/>
      <c r="N83" s="29"/>
      <c r="O83" s="29"/>
      <c r="P83" s="29"/>
      <c r="Q83" s="29"/>
    </row>
    <row r="84" spans="1:17" x14ac:dyDescent="0.25">
      <c r="A84" s="24">
        <v>200</v>
      </c>
      <c r="B84" s="24">
        <v>1111</v>
      </c>
      <c r="C84" s="24">
        <v>1112</v>
      </c>
      <c r="D84" s="24">
        <v>1144</v>
      </c>
      <c r="E84" s="24">
        <v>1174</v>
      </c>
      <c r="F84" s="24">
        <v>1204</v>
      </c>
      <c r="G84" s="24">
        <v>1234</v>
      </c>
      <c r="H84" s="24">
        <v>1270</v>
      </c>
      <c r="I84" s="24">
        <v>1270</v>
      </c>
      <c r="J84" s="24">
        <v>1270</v>
      </c>
      <c r="K84" s="24">
        <v>1270</v>
      </c>
      <c r="L84" s="29"/>
      <c r="M84" s="29"/>
      <c r="N84" s="29"/>
      <c r="O84" s="29"/>
      <c r="P84" s="29"/>
      <c r="Q84" s="29"/>
    </row>
    <row r="85" spans="1:17" x14ac:dyDescent="0.25">
      <c r="A85" s="24">
        <v>1000</v>
      </c>
      <c r="B85" s="24">
        <v>1111</v>
      </c>
      <c r="C85" s="24">
        <v>1142</v>
      </c>
      <c r="D85" s="24">
        <v>1174</v>
      </c>
      <c r="E85" s="24">
        <v>1204</v>
      </c>
      <c r="F85" s="24">
        <v>1224</v>
      </c>
      <c r="G85" s="24">
        <v>1254</v>
      </c>
      <c r="H85" s="24">
        <v>1290</v>
      </c>
      <c r="I85" s="24">
        <v>1320</v>
      </c>
      <c r="J85" s="24">
        <v>1344</v>
      </c>
      <c r="K85" s="24">
        <v>1344</v>
      </c>
      <c r="L85" s="29"/>
      <c r="M85" s="29"/>
      <c r="N85" s="29"/>
      <c r="O85" s="29"/>
      <c r="P85" s="29"/>
      <c r="Q85" s="29"/>
    </row>
    <row r="86" spans="1:17" x14ac:dyDescent="0.25">
      <c r="A86" s="24">
        <v>1500</v>
      </c>
      <c r="B86" s="24">
        <v>1181</v>
      </c>
      <c r="C86" s="24">
        <v>1230</v>
      </c>
      <c r="D86" s="24">
        <v>1270</v>
      </c>
      <c r="E86" s="24">
        <v>1320</v>
      </c>
      <c r="F86" s="24">
        <v>1370</v>
      </c>
      <c r="G86" s="24">
        <v>1410</v>
      </c>
      <c r="H86" s="24">
        <v>1455</v>
      </c>
      <c r="I86" s="24">
        <v>1495</v>
      </c>
      <c r="J86" s="24">
        <v>1585</v>
      </c>
      <c r="K86" s="24">
        <v>1680</v>
      </c>
      <c r="L86" s="29"/>
      <c r="M86" s="29"/>
      <c r="N86" s="29"/>
      <c r="O86" s="29"/>
      <c r="P86" s="29"/>
      <c r="Q86" s="29"/>
    </row>
    <row r="87" spans="1:17" x14ac:dyDescent="0.25">
      <c r="A87" s="24">
        <v>1750</v>
      </c>
      <c r="B87" s="24">
        <v>1231</v>
      </c>
      <c r="C87" s="24">
        <v>1280</v>
      </c>
      <c r="D87" s="24">
        <v>1320</v>
      </c>
      <c r="E87" s="24">
        <v>1370</v>
      </c>
      <c r="F87" s="24">
        <v>1420</v>
      </c>
      <c r="G87" s="24">
        <v>1483</v>
      </c>
      <c r="H87" s="24">
        <v>1540</v>
      </c>
      <c r="I87" s="24">
        <v>1600</v>
      </c>
      <c r="J87" s="24">
        <v>1740</v>
      </c>
      <c r="K87" s="24">
        <v>1915</v>
      </c>
      <c r="L87" s="29"/>
      <c r="M87" s="29"/>
      <c r="N87" s="29"/>
      <c r="O87" s="29"/>
      <c r="P87" s="29"/>
      <c r="Q87" s="29"/>
    </row>
    <row r="88" spans="1:17" x14ac:dyDescent="0.25">
      <c r="A88" s="24">
        <v>2000</v>
      </c>
      <c r="B88" s="24">
        <v>1291</v>
      </c>
      <c r="C88" s="24">
        <v>1350</v>
      </c>
      <c r="D88" s="24">
        <v>1388</v>
      </c>
      <c r="E88" s="24">
        <v>1420</v>
      </c>
      <c r="F88" s="24">
        <v>1470</v>
      </c>
      <c r="G88" s="24">
        <v>1530</v>
      </c>
      <c r="H88" s="24">
        <v>1650</v>
      </c>
      <c r="I88" s="24">
        <v>1800</v>
      </c>
      <c r="J88" s="24">
        <v>1950</v>
      </c>
      <c r="K88" s="24">
        <v>2000</v>
      </c>
      <c r="L88" s="29"/>
      <c r="M88" s="29"/>
      <c r="N88" s="29"/>
      <c r="O88" s="29"/>
      <c r="P88" s="29"/>
      <c r="Q88" s="29"/>
    </row>
    <row r="89" spans="1:17" x14ac:dyDescent="0.25">
      <c r="A89" s="24">
        <v>2250</v>
      </c>
      <c r="B89" s="24">
        <v>1351</v>
      </c>
      <c r="C89" s="24">
        <v>1420</v>
      </c>
      <c r="D89" s="24">
        <v>1441</v>
      </c>
      <c r="E89" s="24">
        <v>1471</v>
      </c>
      <c r="F89" s="24">
        <v>1530</v>
      </c>
      <c r="G89" s="24">
        <v>1590</v>
      </c>
      <c r="H89" s="24">
        <v>1750</v>
      </c>
      <c r="I89" s="24">
        <v>1900</v>
      </c>
      <c r="J89" s="24">
        <v>2000</v>
      </c>
      <c r="K89" s="24">
        <v>2000</v>
      </c>
      <c r="L89" s="31"/>
      <c r="M89" s="29"/>
      <c r="N89" s="29"/>
      <c r="O89" s="29"/>
      <c r="P89" s="29"/>
      <c r="Q89" s="29"/>
    </row>
    <row r="90" spans="1:17" x14ac:dyDescent="0.25">
      <c r="A90" s="24">
        <v>2500</v>
      </c>
      <c r="B90" s="24">
        <v>1375</v>
      </c>
      <c r="C90" s="24">
        <v>1446</v>
      </c>
      <c r="D90" s="24">
        <v>1472</v>
      </c>
      <c r="E90" s="24">
        <v>1515</v>
      </c>
      <c r="F90" s="24">
        <v>1578</v>
      </c>
      <c r="G90" s="24">
        <v>1640</v>
      </c>
      <c r="H90" s="24">
        <v>1810</v>
      </c>
      <c r="I90" s="24">
        <v>2000</v>
      </c>
      <c r="J90" s="24">
        <v>2000</v>
      </c>
      <c r="K90" s="24">
        <v>2000</v>
      </c>
      <c r="L90" s="29"/>
      <c r="M90" s="29"/>
      <c r="N90" s="29"/>
      <c r="O90" s="29"/>
      <c r="P90" s="29"/>
      <c r="Q90" s="29"/>
    </row>
    <row r="91" spans="1:17" x14ac:dyDescent="0.25">
      <c r="A91" s="24">
        <v>2750</v>
      </c>
      <c r="B91" s="24">
        <v>1381</v>
      </c>
      <c r="C91" s="24">
        <v>1383</v>
      </c>
      <c r="D91" s="24">
        <v>1398</v>
      </c>
      <c r="E91" s="24">
        <v>1391</v>
      </c>
      <c r="F91" s="24">
        <v>1419</v>
      </c>
      <c r="G91" s="24">
        <v>1500</v>
      </c>
      <c r="H91" s="24">
        <v>1788</v>
      </c>
      <c r="I91" s="24">
        <v>2000</v>
      </c>
      <c r="J91" s="24">
        <v>2000</v>
      </c>
      <c r="K91" s="24">
        <v>2000</v>
      </c>
      <c r="L91" s="29"/>
      <c r="M91" s="29"/>
      <c r="N91" s="29"/>
      <c r="O91" s="29"/>
      <c r="P91" s="29"/>
      <c r="Q91" s="29"/>
    </row>
    <row r="92" spans="1:17" x14ac:dyDescent="0.25">
      <c r="A92" s="24">
        <v>3000</v>
      </c>
      <c r="B92" s="24">
        <v>1379</v>
      </c>
      <c r="C92" s="24">
        <v>1386</v>
      </c>
      <c r="D92" s="24">
        <v>1391</v>
      </c>
      <c r="E92" s="24">
        <v>1400</v>
      </c>
      <c r="F92" s="24">
        <v>1422</v>
      </c>
      <c r="G92" s="24">
        <v>1507</v>
      </c>
      <c r="H92" s="24">
        <v>1774</v>
      </c>
      <c r="I92" s="24">
        <v>2000</v>
      </c>
      <c r="J92" s="24">
        <v>2000</v>
      </c>
      <c r="K92" s="24">
        <v>2000</v>
      </c>
      <c r="L92" s="29"/>
      <c r="M92" s="29"/>
      <c r="N92" s="29"/>
      <c r="O92" s="29"/>
      <c r="P92" s="29"/>
      <c r="Q92" s="29"/>
    </row>
    <row r="93" spans="1:17" x14ac:dyDescent="0.25">
      <c r="A93" s="24">
        <v>3250</v>
      </c>
      <c r="B93" s="24">
        <v>1393</v>
      </c>
      <c r="C93" s="24">
        <v>1396</v>
      </c>
      <c r="D93" s="24">
        <v>1399</v>
      </c>
      <c r="E93" s="24">
        <v>1400</v>
      </c>
      <c r="F93" s="24">
        <v>1429</v>
      </c>
      <c r="G93" s="24">
        <v>1519</v>
      </c>
      <c r="H93" s="24">
        <v>1769</v>
      </c>
      <c r="I93" s="24">
        <v>2000</v>
      </c>
      <c r="J93" s="24">
        <v>2000</v>
      </c>
      <c r="K93" s="24">
        <v>2000</v>
      </c>
      <c r="L93" s="29"/>
      <c r="M93" s="29"/>
      <c r="N93" s="29"/>
      <c r="O93" s="29"/>
      <c r="P93" s="29"/>
      <c r="Q93" s="29"/>
    </row>
    <row r="94" spans="1:17" x14ac:dyDescent="0.25">
      <c r="A94" s="24">
        <v>3500</v>
      </c>
      <c r="B94" s="24">
        <v>1410</v>
      </c>
      <c r="C94" s="24">
        <v>1411</v>
      </c>
      <c r="D94" s="24">
        <v>1412</v>
      </c>
      <c r="E94" s="24">
        <v>1420</v>
      </c>
      <c r="F94" s="24">
        <v>1442</v>
      </c>
      <c r="G94" s="24">
        <v>1526</v>
      </c>
      <c r="H94" s="24">
        <v>1774</v>
      </c>
      <c r="I94" s="24">
        <v>2000</v>
      </c>
      <c r="J94" s="24">
        <v>2000</v>
      </c>
      <c r="K94" s="24">
        <v>2000</v>
      </c>
      <c r="L94" s="29"/>
      <c r="M94" s="29"/>
      <c r="N94" s="29"/>
      <c r="O94" s="29"/>
      <c r="P94" s="29"/>
      <c r="Q94" s="29"/>
    </row>
    <row r="95" spans="1:17" x14ac:dyDescent="0.25">
      <c r="A95" s="24">
        <v>3750</v>
      </c>
      <c r="B95" s="24">
        <v>1415</v>
      </c>
      <c r="C95" s="24">
        <v>1424</v>
      </c>
      <c r="D95" s="24">
        <v>1432</v>
      </c>
      <c r="E95" s="24">
        <v>1442</v>
      </c>
      <c r="F95" s="24">
        <v>1468</v>
      </c>
      <c r="G95" s="24">
        <v>1542</v>
      </c>
      <c r="H95" s="24">
        <v>1778</v>
      </c>
      <c r="I95" s="24">
        <v>2000</v>
      </c>
      <c r="J95" s="24">
        <v>2000</v>
      </c>
      <c r="K95" s="24">
        <v>2000</v>
      </c>
      <c r="L95" s="29"/>
      <c r="M95" s="29"/>
      <c r="N95" s="29"/>
      <c r="O95" s="29"/>
      <c r="P95" s="29"/>
      <c r="Q95" s="29"/>
    </row>
    <row r="96" spans="1:17" x14ac:dyDescent="0.25">
      <c r="A96" s="24">
        <v>4000</v>
      </c>
      <c r="B96" s="24">
        <v>1421</v>
      </c>
      <c r="C96" s="24">
        <v>1450</v>
      </c>
      <c r="D96" s="24">
        <v>1461</v>
      </c>
      <c r="E96" s="24">
        <v>1490</v>
      </c>
      <c r="F96" s="24">
        <v>1528</v>
      </c>
      <c r="G96" s="24">
        <v>1610</v>
      </c>
      <c r="H96" s="24">
        <v>1803</v>
      </c>
      <c r="I96" s="24">
        <v>1976</v>
      </c>
      <c r="J96" s="24">
        <v>1976</v>
      </c>
      <c r="K96" s="24">
        <v>1976</v>
      </c>
      <c r="L96" s="29"/>
      <c r="M96" s="29"/>
      <c r="N96" s="29"/>
      <c r="O96" s="29"/>
      <c r="P96" s="29"/>
      <c r="Q96" s="29"/>
    </row>
    <row r="97" spans="1:17" x14ac:dyDescent="0.25">
      <c r="A97" s="24">
        <v>4500</v>
      </c>
      <c r="B97" s="24">
        <v>1620</v>
      </c>
      <c r="C97" s="24">
        <v>1687</v>
      </c>
      <c r="D97" s="24">
        <v>1716</v>
      </c>
      <c r="E97" s="24">
        <v>1745</v>
      </c>
      <c r="F97" s="24">
        <v>1780</v>
      </c>
      <c r="G97" s="24">
        <v>1820</v>
      </c>
      <c r="H97" s="24">
        <v>1860</v>
      </c>
      <c r="I97" s="24">
        <v>1900</v>
      </c>
      <c r="J97" s="24">
        <v>1900</v>
      </c>
      <c r="K97" s="24">
        <v>1900</v>
      </c>
      <c r="L97" s="29"/>
      <c r="M97" s="29"/>
      <c r="N97" s="29"/>
      <c r="O97" s="29"/>
      <c r="P97" s="29"/>
      <c r="Q97" s="29"/>
    </row>
    <row r="98" spans="1:17" x14ac:dyDescent="0.25">
      <c r="A98" s="24">
        <v>4750</v>
      </c>
      <c r="B98" s="24">
        <v>1623</v>
      </c>
      <c r="C98" s="24">
        <v>1691</v>
      </c>
      <c r="D98" s="24">
        <v>1721</v>
      </c>
      <c r="E98" s="24">
        <v>1751</v>
      </c>
      <c r="F98" s="24">
        <v>1790</v>
      </c>
      <c r="G98" s="24">
        <v>1826</v>
      </c>
      <c r="H98" s="24">
        <v>1866</v>
      </c>
      <c r="I98" s="24">
        <v>1866</v>
      </c>
      <c r="J98" s="24">
        <v>1866</v>
      </c>
      <c r="K98" s="24">
        <v>1866</v>
      </c>
      <c r="L98" s="29"/>
      <c r="M98" s="29"/>
      <c r="N98" s="29"/>
      <c r="O98" s="29"/>
      <c r="P98" s="29"/>
      <c r="Q98" s="29"/>
    </row>
    <row r="99" spans="1:17" x14ac:dyDescent="0.25">
      <c r="L99" s="29"/>
      <c r="M99" s="29"/>
      <c r="N99" s="29"/>
      <c r="O99" s="29"/>
      <c r="P99" s="29"/>
      <c r="Q99" s="29"/>
    </row>
    <row r="100" spans="1:17" x14ac:dyDescent="0.25">
      <c r="A100" s="33" t="s">
        <v>0</v>
      </c>
      <c r="B100" s="20">
        <f>MAX(B83:K98)</f>
        <v>2000</v>
      </c>
      <c r="C100" s="34" t="s">
        <v>25</v>
      </c>
      <c r="L100" s="29"/>
      <c r="M100" s="29"/>
      <c r="N100" s="29"/>
      <c r="O100" s="29"/>
      <c r="P100" s="29"/>
      <c r="Q100" s="29"/>
    </row>
  </sheetData>
  <sheetProtection password="CC5D" sheet="1" objects="1" scenarios="1" selectLockedCells="1"/>
  <mergeCells count="10">
    <mergeCell ref="R40:S40"/>
    <mergeCell ref="T40:U40"/>
    <mergeCell ref="R36:S36"/>
    <mergeCell ref="T36:U36"/>
    <mergeCell ref="R32:S32"/>
    <mergeCell ref="R34:S34"/>
    <mergeCell ref="T32:U32"/>
    <mergeCell ref="T34:U34"/>
    <mergeCell ref="R38:S38"/>
    <mergeCell ref="T38:U3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"/>
  <sheetViews>
    <sheetView tabSelected="1" workbookViewId="0">
      <selection activeCell="X4" sqref="X4:X5"/>
    </sheetView>
  </sheetViews>
  <sheetFormatPr baseColWidth="10" defaultRowHeight="12.75" x14ac:dyDescent="0.25"/>
  <cols>
    <col min="1" max="1" width="19.7109375" style="15" customWidth="1"/>
    <col min="2" max="2" width="11.140625" style="15" customWidth="1"/>
    <col min="3" max="4" width="8.85546875" style="15" customWidth="1"/>
    <col min="5" max="5" width="8.5703125" style="15" customWidth="1"/>
    <col min="6" max="6" width="8.140625" style="15" customWidth="1"/>
    <col min="7" max="7" width="9.85546875" style="15" customWidth="1"/>
    <col min="8" max="8" width="11.42578125" style="15"/>
    <col min="9" max="9" width="10.85546875" style="15" customWidth="1"/>
    <col min="10" max="10" width="8.7109375" style="15" customWidth="1"/>
    <col min="11" max="11" width="8.140625" style="15" customWidth="1"/>
    <col min="12" max="12" width="9.28515625" style="15" customWidth="1"/>
    <col min="13" max="13" width="9.85546875" style="15" customWidth="1"/>
    <col min="14" max="14" width="9.7109375" style="15" customWidth="1"/>
    <col min="15" max="15" width="7.42578125" style="15" customWidth="1"/>
    <col min="16" max="16" width="7.7109375" style="15" customWidth="1"/>
    <col min="17" max="17" width="7.5703125" style="15" customWidth="1"/>
    <col min="18" max="18" width="10.140625" style="15" customWidth="1"/>
    <col min="19" max="19" width="12.42578125" style="15" customWidth="1"/>
    <col min="20" max="20" width="7.5703125" style="15" customWidth="1"/>
    <col min="21" max="22" width="7.140625" style="15" customWidth="1"/>
    <col min="23" max="23" width="18.85546875" style="15" customWidth="1"/>
    <col min="24" max="24" width="12.7109375" style="15" customWidth="1"/>
    <col min="25" max="26" width="13.140625" style="15" customWidth="1"/>
    <col min="27" max="27" width="7" style="15" customWidth="1"/>
    <col min="28" max="28" width="7.42578125" style="15" customWidth="1"/>
    <col min="29" max="16384" width="11.42578125" style="15"/>
  </cols>
  <sheetData>
    <row r="1" spans="1:27" ht="15" x14ac:dyDescent="0.25">
      <c r="A1" s="6" t="s">
        <v>50</v>
      </c>
      <c r="U1" s="67" t="s">
        <v>21</v>
      </c>
      <c r="V1" s="67"/>
      <c r="W1" s="67"/>
      <c r="X1" s="102">
        <f>T32*X4/T34</f>
        <v>70.588235294117652</v>
      </c>
      <c r="Y1" s="10" t="s">
        <v>42</v>
      </c>
      <c r="Z1" s="9">
        <f>X1-T32</f>
        <v>10.588235294117652</v>
      </c>
      <c r="AA1" s="17"/>
    </row>
    <row r="2" spans="1:27" ht="15" x14ac:dyDescent="0.25">
      <c r="U2" s="67"/>
      <c r="V2" s="67"/>
      <c r="W2" s="67"/>
      <c r="X2" s="102"/>
      <c r="Y2" s="19" t="s">
        <v>43</v>
      </c>
      <c r="Z2" s="9">
        <f>((X1/T32)-1)*100</f>
        <v>17.647058823529417</v>
      </c>
      <c r="AA2" s="11" t="s">
        <v>22</v>
      </c>
    </row>
    <row r="3" spans="1:27" ht="25.5" x14ac:dyDescent="0.25">
      <c r="A3" s="1" t="s">
        <v>10</v>
      </c>
      <c r="B3" s="2">
        <v>1</v>
      </c>
      <c r="C3" s="2">
        <v>10</v>
      </c>
      <c r="D3" s="2">
        <v>20</v>
      </c>
      <c r="E3" s="2">
        <v>40</v>
      </c>
      <c r="F3" s="2">
        <v>80</v>
      </c>
      <c r="G3" s="2">
        <v>100</v>
      </c>
      <c r="R3" s="38"/>
      <c r="S3" s="40" t="s">
        <v>45</v>
      </c>
      <c r="U3" s="17"/>
      <c r="V3" s="17"/>
      <c r="W3" s="17"/>
      <c r="X3" s="17"/>
      <c r="Y3" s="17"/>
      <c r="Z3" s="17"/>
      <c r="AA3" s="17"/>
    </row>
    <row r="4" spans="1:27" ht="15" x14ac:dyDescent="0.25">
      <c r="A4" s="2">
        <v>0</v>
      </c>
      <c r="B4" s="36">
        <f>ori!B4</f>
        <v>50</v>
      </c>
      <c r="C4" s="36">
        <f>ori!C4</f>
        <v>53</v>
      </c>
      <c r="D4" s="36">
        <f>ori!D4</f>
        <v>55</v>
      </c>
      <c r="E4" s="36">
        <f>ori!E4</f>
        <v>65</v>
      </c>
      <c r="F4" s="36">
        <f>ori!F4</f>
        <v>68</v>
      </c>
      <c r="G4" s="36">
        <f>ori!G4</f>
        <v>70</v>
      </c>
      <c r="U4" s="100" t="s">
        <v>44</v>
      </c>
      <c r="V4" s="100"/>
      <c r="W4" s="100"/>
      <c r="X4" s="101">
        <v>30</v>
      </c>
      <c r="Y4" s="103" t="s">
        <v>19</v>
      </c>
      <c r="Z4" s="17"/>
      <c r="AA4" s="17"/>
    </row>
    <row r="5" spans="1:27" ht="15" x14ac:dyDescent="0.25">
      <c r="A5" s="2">
        <v>600</v>
      </c>
      <c r="B5" s="36">
        <f>ori!B5</f>
        <v>14</v>
      </c>
      <c r="C5" s="36">
        <f>ori!C5</f>
        <v>28</v>
      </c>
      <c r="D5" s="36">
        <f>ori!D5</f>
        <v>43</v>
      </c>
      <c r="E5" s="36">
        <f>ori!E5</f>
        <v>59</v>
      </c>
      <c r="F5" s="36">
        <f>ori!F5</f>
        <v>66</v>
      </c>
      <c r="G5" s="36">
        <f>ori!G5</f>
        <v>70</v>
      </c>
      <c r="R5" s="39"/>
      <c r="S5" s="15" t="s">
        <v>46</v>
      </c>
      <c r="U5" s="100"/>
      <c r="V5" s="100"/>
      <c r="W5" s="100"/>
      <c r="X5" s="101"/>
      <c r="Y5" s="103"/>
      <c r="Z5" s="17"/>
      <c r="AA5" s="17"/>
    </row>
    <row r="6" spans="1:27" x14ac:dyDescent="0.25">
      <c r="A6" s="2">
        <v>900</v>
      </c>
      <c r="B6" s="36">
        <f>ori!B6</f>
        <v>6</v>
      </c>
      <c r="C6" s="36">
        <f>ori!C6</f>
        <v>17</v>
      </c>
      <c r="D6" s="36">
        <f>ori!D6</f>
        <v>38</v>
      </c>
      <c r="E6" s="36">
        <f>ori!E6</f>
        <v>56</v>
      </c>
      <c r="F6" s="36">
        <f>ori!F6</f>
        <v>65</v>
      </c>
      <c r="G6" s="36">
        <f>ori!G6</f>
        <v>70</v>
      </c>
    </row>
    <row r="7" spans="1:27" x14ac:dyDescent="0.25">
      <c r="A7" s="2">
        <v>1100</v>
      </c>
      <c r="B7" s="36">
        <f>ori!B7</f>
        <v>0</v>
      </c>
      <c r="C7" s="36">
        <f>ori!C7</f>
        <v>13</v>
      </c>
      <c r="D7" s="47">
        <f>ori!D7</f>
        <v>35</v>
      </c>
      <c r="E7" s="47">
        <f>ori!E7</f>
        <v>54</v>
      </c>
      <c r="F7" s="47">
        <f>ori!F7</f>
        <v>64</v>
      </c>
      <c r="G7" s="47">
        <f>ori!G7</f>
        <v>70</v>
      </c>
    </row>
    <row r="8" spans="1:27" x14ac:dyDescent="0.25">
      <c r="A8" s="2">
        <v>1500</v>
      </c>
      <c r="B8" s="36">
        <f>ori!B8</f>
        <v>0</v>
      </c>
      <c r="C8" s="36">
        <f>ori!C8</f>
        <v>11</v>
      </c>
      <c r="D8" s="47">
        <f>ori!D8</f>
        <v>30</v>
      </c>
      <c r="E8" s="49">
        <f>ori!E8+($Z$1/2)</f>
        <v>56.294117647058826</v>
      </c>
      <c r="F8" s="49">
        <f>ori!F8+($Z$1/2)</f>
        <v>68.294117647058826</v>
      </c>
      <c r="G8" s="49">
        <f>$X$1</f>
        <v>70.588235294117652</v>
      </c>
    </row>
    <row r="9" spans="1:27" x14ac:dyDescent="0.25">
      <c r="A9" s="2">
        <v>2250</v>
      </c>
      <c r="B9" s="36">
        <f>ori!B9</f>
        <v>0</v>
      </c>
      <c r="C9" s="36">
        <f>ori!C9</f>
        <v>7</v>
      </c>
      <c r="D9" s="47">
        <f>ori!D9</f>
        <v>23</v>
      </c>
      <c r="E9" s="49">
        <f>ori!E9+($Z$1/2)</f>
        <v>51.294117647058826</v>
      </c>
      <c r="F9" s="49">
        <f>ori!F9+($Z$1/2)</f>
        <v>65.294117647058826</v>
      </c>
      <c r="G9" s="49">
        <f t="shared" ref="G9:G11" si="0">$X$1</f>
        <v>70.588235294117652</v>
      </c>
    </row>
    <row r="10" spans="1:27" x14ac:dyDescent="0.25">
      <c r="A10" s="2">
        <v>3000</v>
      </c>
      <c r="B10" s="36">
        <f>ori!B10</f>
        <v>0</v>
      </c>
      <c r="C10" s="36">
        <f>ori!C10</f>
        <v>5</v>
      </c>
      <c r="D10" s="47">
        <f>ori!D10</f>
        <v>19</v>
      </c>
      <c r="E10" s="49">
        <f>ori!E10+($Z$1/2)</f>
        <v>47.294117647058826</v>
      </c>
      <c r="F10" s="49">
        <f>ori!F10+($Z$1/2)</f>
        <v>62.294117647058826</v>
      </c>
      <c r="G10" s="49">
        <f t="shared" si="0"/>
        <v>70.588235294117652</v>
      </c>
    </row>
    <row r="11" spans="1:27" x14ac:dyDescent="0.25">
      <c r="A11" s="2">
        <v>5001</v>
      </c>
      <c r="B11" s="36">
        <f>ori!B11</f>
        <v>0</v>
      </c>
      <c r="C11" s="36">
        <f>ori!C11</f>
        <v>2</v>
      </c>
      <c r="D11" s="47">
        <f>ori!D11</f>
        <v>11</v>
      </c>
      <c r="E11" s="49">
        <f>ori!E11+($Z$1/2)</f>
        <v>39.294117647058826</v>
      </c>
      <c r="F11" s="49">
        <f>ori!F11+($Z$1/2)</f>
        <v>58.294117647058826</v>
      </c>
      <c r="G11" s="49">
        <f t="shared" si="0"/>
        <v>70.588235294117652</v>
      </c>
    </row>
    <row r="13" spans="1:27" x14ac:dyDescent="0.25">
      <c r="A13" s="3" t="s">
        <v>0</v>
      </c>
      <c r="B13" s="48">
        <f>MAX(B4:G11)</f>
        <v>70.588235294117652</v>
      </c>
    </row>
    <row r="16" spans="1:27" x14ac:dyDescent="0.25">
      <c r="A16" s="6" t="s">
        <v>49</v>
      </c>
      <c r="F16" s="7"/>
      <c r="G16" s="7"/>
      <c r="H16" s="7"/>
      <c r="I16" s="7"/>
      <c r="J16" s="7"/>
    </row>
    <row r="18" spans="1:22" x14ac:dyDescent="0.25">
      <c r="A18" s="2" t="s">
        <v>3</v>
      </c>
      <c r="B18" s="2">
        <v>0</v>
      </c>
      <c r="C18" s="2">
        <v>750</v>
      </c>
      <c r="D18" s="2">
        <v>800</v>
      </c>
      <c r="E18" s="2">
        <v>1000</v>
      </c>
      <c r="F18" s="2">
        <v>1250</v>
      </c>
      <c r="G18" s="2">
        <v>1500</v>
      </c>
      <c r="H18" s="2">
        <v>1750</v>
      </c>
      <c r="I18" s="2">
        <v>2000</v>
      </c>
      <c r="J18" s="2">
        <v>2250</v>
      </c>
      <c r="K18" s="2">
        <v>2500</v>
      </c>
      <c r="L18" s="2">
        <v>2750</v>
      </c>
      <c r="M18" s="2">
        <v>3000</v>
      </c>
      <c r="N18" s="2">
        <v>3250</v>
      </c>
      <c r="O18" s="2">
        <v>3500</v>
      </c>
      <c r="P18" s="2">
        <v>3750</v>
      </c>
      <c r="Q18" s="2">
        <v>4000</v>
      </c>
      <c r="R18" s="2">
        <v>4250</v>
      </c>
      <c r="S18" s="2">
        <v>4530</v>
      </c>
      <c r="T18" s="2">
        <v>5350</v>
      </c>
    </row>
    <row r="19" spans="1:22" x14ac:dyDescent="0.25">
      <c r="A19" s="2" t="s">
        <v>4</v>
      </c>
      <c r="B19" s="36">
        <f>ori!B19</f>
        <v>60</v>
      </c>
      <c r="C19" s="36">
        <f>ori!C19</f>
        <v>38</v>
      </c>
      <c r="D19" s="36">
        <f>ori!D19</f>
        <v>38</v>
      </c>
      <c r="E19" s="36">
        <f>ori!E19</f>
        <v>46</v>
      </c>
      <c r="F19" s="36">
        <f>ori!F19</f>
        <v>49</v>
      </c>
      <c r="G19" s="36">
        <f>ori!G19</f>
        <v>59</v>
      </c>
      <c r="H19" s="49">
        <f>$X$1</f>
        <v>70.588235294117652</v>
      </c>
      <c r="I19" s="49">
        <f t="shared" ref="I19:N19" si="1">$X$1</f>
        <v>70.588235294117652</v>
      </c>
      <c r="J19" s="49">
        <f t="shared" si="1"/>
        <v>70.588235294117652</v>
      </c>
      <c r="K19" s="49">
        <f t="shared" si="1"/>
        <v>70.588235294117652</v>
      </c>
      <c r="L19" s="49">
        <f t="shared" si="1"/>
        <v>70.588235294117652</v>
      </c>
      <c r="M19" s="49">
        <f t="shared" si="1"/>
        <v>70.588235294117652</v>
      </c>
      <c r="N19" s="49">
        <f t="shared" si="1"/>
        <v>70.588235294117652</v>
      </c>
      <c r="O19" s="35">
        <f>(N19-P19)/2+P19</f>
        <v>61.794117647058826</v>
      </c>
      <c r="P19" s="47">
        <f>ori!P19</f>
        <v>53</v>
      </c>
      <c r="Q19" s="50">
        <f>ori!Q19</f>
        <v>52</v>
      </c>
      <c r="R19" s="50">
        <f>ori!R19</f>
        <v>49</v>
      </c>
      <c r="S19" s="50">
        <f>ori!S19</f>
        <v>46</v>
      </c>
      <c r="T19" s="50">
        <f>ori!T19</f>
        <v>0</v>
      </c>
    </row>
    <row r="21" spans="1:22" x14ac:dyDescent="0.25">
      <c r="A21" s="3" t="s">
        <v>5</v>
      </c>
      <c r="B21" s="48">
        <f>MAX(C19:T19)</f>
        <v>70.588235294117652</v>
      </c>
    </row>
    <row r="22" spans="1:22" x14ac:dyDescent="0.25">
      <c r="A22" s="3"/>
      <c r="B22" s="4"/>
    </row>
    <row r="23" spans="1:22" x14ac:dyDescent="0.25">
      <c r="A23" s="6" t="s">
        <v>16</v>
      </c>
      <c r="B23" s="52"/>
    </row>
    <row r="24" spans="1:22" x14ac:dyDescent="0.25">
      <c r="A24" s="2" t="s">
        <v>3</v>
      </c>
      <c r="B24" s="2">
        <v>0</v>
      </c>
      <c r="C24" s="2">
        <v>750</v>
      </c>
      <c r="D24" s="2">
        <v>800</v>
      </c>
      <c r="E24" s="2">
        <v>1000</v>
      </c>
      <c r="F24" s="2">
        <v>1250</v>
      </c>
      <c r="G24" s="2">
        <v>1500</v>
      </c>
      <c r="H24" s="2">
        <v>1750</v>
      </c>
      <c r="I24" s="2">
        <v>2000</v>
      </c>
      <c r="J24" s="2">
        <v>2250</v>
      </c>
      <c r="K24" s="2">
        <v>2500</v>
      </c>
      <c r="L24" s="2">
        <v>2750</v>
      </c>
      <c r="M24" s="2">
        <v>3000</v>
      </c>
      <c r="N24" s="2">
        <v>3250</v>
      </c>
      <c r="O24" s="2">
        <v>3500</v>
      </c>
      <c r="P24" s="2">
        <v>3750</v>
      </c>
      <c r="Q24" s="2">
        <v>4000</v>
      </c>
      <c r="R24" s="2">
        <v>4250</v>
      </c>
      <c r="S24" s="2">
        <v>4530</v>
      </c>
      <c r="T24" s="2">
        <v>5350</v>
      </c>
    </row>
    <row r="25" spans="1:22" x14ac:dyDescent="0.25">
      <c r="A25" s="2" t="s">
        <v>4</v>
      </c>
      <c r="B25" s="37">
        <f>B19*T36</f>
        <v>25.5</v>
      </c>
      <c r="C25" s="37">
        <f>C19*T36</f>
        <v>16.149999999999999</v>
      </c>
      <c r="D25" s="37">
        <f>D19*T36</f>
        <v>16.149999999999999</v>
      </c>
      <c r="E25" s="37">
        <f>E19*T36</f>
        <v>19.55</v>
      </c>
      <c r="F25" s="37">
        <f>F19*T36</f>
        <v>20.824999999999999</v>
      </c>
      <c r="G25" s="37">
        <f>G19*T36</f>
        <v>25.074999999999999</v>
      </c>
      <c r="H25" s="53">
        <f>H19*T36</f>
        <v>30</v>
      </c>
      <c r="I25" s="53">
        <f>I19*T36</f>
        <v>30</v>
      </c>
      <c r="J25" s="53">
        <f>J19*T36</f>
        <v>30</v>
      </c>
      <c r="K25" s="53">
        <f>K19*T36</f>
        <v>30</v>
      </c>
      <c r="L25" s="53">
        <f>L19*T36</f>
        <v>30</v>
      </c>
      <c r="M25" s="53">
        <f>M19*T36</f>
        <v>30</v>
      </c>
      <c r="N25" s="53">
        <f>N19*T36</f>
        <v>30</v>
      </c>
      <c r="O25" s="53">
        <f>O19*T36</f>
        <v>26.262499999999999</v>
      </c>
      <c r="P25" s="51">
        <f>P19*T36</f>
        <v>22.524999999999999</v>
      </c>
      <c r="Q25" s="51">
        <f>Q19*T36</f>
        <v>22.099999999999998</v>
      </c>
      <c r="R25" s="51">
        <f>R19*T36</f>
        <v>20.824999999999999</v>
      </c>
      <c r="S25" s="51">
        <f>S19*T36</f>
        <v>19.55</v>
      </c>
      <c r="T25" s="51">
        <f>T19*T36</f>
        <v>0</v>
      </c>
    </row>
    <row r="27" spans="1:22" x14ac:dyDescent="0.25">
      <c r="A27" s="3"/>
      <c r="B27" s="4"/>
    </row>
    <row r="29" spans="1:22" x14ac:dyDescent="0.25">
      <c r="A29" s="6" t="s">
        <v>6</v>
      </c>
    </row>
    <row r="30" spans="1:22" x14ac:dyDescent="0.25">
      <c r="A30" s="15" t="s">
        <v>12</v>
      </c>
      <c r="F30" s="5"/>
      <c r="G30" s="5"/>
    </row>
    <row r="31" spans="1:22" ht="25.5" x14ac:dyDescent="0.25">
      <c r="A31" s="1" t="s">
        <v>8</v>
      </c>
      <c r="B31" s="2">
        <v>84</v>
      </c>
      <c r="C31" s="2">
        <v>88</v>
      </c>
      <c r="D31" s="2">
        <v>95</v>
      </c>
      <c r="E31" s="2">
        <v>100</v>
      </c>
      <c r="F31" s="5"/>
      <c r="G31" s="5"/>
    </row>
    <row r="32" spans="1:22" x14ac:dyDescent="0.25">
      <c r="A32" s="2">
        <v>1000</v>
      </c>
      <c r="B32" s="49">
        <f>$X$1</f>
        <v>70.588235294117652</v>
      </c>
      <c r="C32" s="49">
        <f>$X$1</f>
        <v>70.588235294117652</v>
      </c>
      <c r="D32" s="47">
        <f>ori!D32</f>
        <v>55</v>
      </c>
      <c r="E32" s="47">
        <f>ori!E32</f>
        <v>65</v>
      </c>
      <c r="F32" s="5"/>
      <c r="G32" s="5"/>
      <c r="R32" s="65" t="s">
        <v>13</v>
      </c>
      <c r="S32" s="65"/>
      <c r="T32" s="68">
        <f>ori!T32</f>
        <v>60</v>
      </c>
      <c r="U32" s="68"/>
      <c r="V32" s="4" t="s">
        <v>20</v>
      </c>
    </row>
    <row r="33" spans="1:22" x14ac:dyDescent="0.25">
      <c r="A33" s="2">
        <v>1250</v>
      </c>
      <c r="B33" s="49">
        <f t="shared" ref="B33:C39" si="2">$X$1</f>
        <v>70.588235294117652</v>
      </c>
      <c r="C33" s="49">
        <f t="shared" si="2"/>
        <v>70.588235294117652</v>
      </c>
      <c r="D33" s="47">
        <f>ori!D33</f>
        <v>43</v>
      </c>
      <c r="E33" s="47">
        <f>ori!E33</f>
        <v>59</v>
      </c>
      <c r="F33" s="5"/>
      <c r="G33" s="5"/>
      <c r="V33" s="6"/>
    </row>
    <row r="34" spans="1:22" x14ac:dyDescent="0.25">
      <c r="A34" s="2">
        <v>1500</v>
      </c>
      <c r="B34" s="49">
        <f t="shared" si="2"/>
        <v>70.588235294117652</v>
      </c>
      <c r="C34" s="49">
        <f t="shared" si="2"/>
        <v>70.588235294117652</v>
      </c>
      <c r="D34" s="47">
        <f>ori!D34</f>
        <v>38</v>
      </c>
      <c r="E34" s="47">
        <f>ori!E34</f>
        <v>56</v>
      </c>
      <c r="F34" s="5"/>
      <c r="G34" s="5"/>
      <c r="R34" s="70" t="s">
        <v>15</v>
      </c>
      <c r="S34" s="70"/>
      <c r="T34" s="68">
        <f>ori!T34</f>
        <v>25.5</v>
      </c>
      <c r="U34" s="68"/>
      <c r="V34" s="4" t="s">
        <v>19</v>
      </c>
    </row>
    <row r="35" spans="1:22" x14ac:dyDescent="0.25">
      <c r="A35" s="2">
        <v>2000</v>
      </c>
      <c r="B35" s="49">
        <f t="shared" si="2"/>
        <v>70.588235294117652</v>
      </c>
      <c r="C35" s="49">
        <f t="shared" si="2"/>
        <v>70.588235294117652</v>
      </c>
      <c r="D35" s="47">
        <f>ori!D35</f>
        <v>35</v>
      </c>
      <c r="E35" s="47">
        <f>ori!E35</f>
        <v>54</v>
      </c>
      <c r="F35" s="5"/>
      <c r="G35" s="5"/>
      <c r="R35" s="16"/>
      <c r="S35" s="16"/>
      <c r="T35" s="16"/>
      <c r="U35" s="16"/>
      <c r="V35" s="4"/>
    </row>
    <row r="36" spans="1:22" x14ac:dyDescent="0.25">
      <c r="A36" s="2">
        <v>2500</v>
      </c>
      <c r="B36" s="49">
        <f t="shared" si="2"/>
        <v>70.588235294117652</v>
      </c>
      <c r="C36" s="49">
        <f t="shared" si="2"/>
        <v>70.588235294117652</v>
      </c>
      <c r="D36" s="47">
        <f>ori!D36</f>
        <v>30</v>
      </c>
      <c r="E36" s="47">
        <f>ori!E36</f>
        <v>51</v>
      </c>
      <c r="F36" s="5"/>
      <c r="G36" s="5"/>
      <c r="R36" s="69" t="s">
        <v>17</v>
      </c>
      <c r="S36" s="69"/>
      <c r="T36" s="68">
        <f>ori!T36</f>
        <v>0.42499999999999999</v>
      </c>
      <c r="U36" s="68"/>
      <c r="V36" s="4" t="s">
        <v>18</v>
      </c>
    </row>
    <row r="37" spans="1:22" x14ac:dyDescent="0.25">
      <c r="A37" s="2">
        <v>3000</v>
      </c>
      <c r="B37" s="49">
        <f t="shared" si="2"/>
        <v>70.588235294117652</v>
      </c>
      <c r="C37" s="49">
        <f t="shared" si="2"/>
        <v>70.588235294117652</v>
      </c>
      <c r="D37" s="47">
        <f>ori!D37</f>
        <v>23</v>
      </c>
      <c r="E37" s="47">
        <f>ori!E37</f>
        <v>46</v>
      </c>
      <c r="F37" s="5"/>
      <c r="G37" s="5"/>
      <c r="R37" s="4"/>
      <c r="S37" s="4"/>
      <c r="T37" s="16"/>
      <c r="U37" s="16"/>
      <c r="V37" s="4"/>
    </row>
    <row r="38" spans="1:22" x14ac:dyDescent="0.25">
      <c r="A38" s="2">
        <v>4000</v>
      </c>
      <c r="B38" s="49">
        <f t="shared" si="2"/>
        <v>70.588235294117652</v>
      </c>
      <c r="C38" s="49">
        <f t="shared" si="2"/>
        <v>70.588235294117652</v>
      </c>
      <c r="D38" s="47">
        <f>ori!D38</f>
        <v>19</v>
      </c>
      <c r="E38" s="47">
        <f>ori!E38</f>
        <v>42</v>
      </c>
      <c r="F38" s="5"/>
      <c r="G38" s="5"/>
      <c r="R38" s="69" t="s">
        <v>30</v>
      </c>
      <c r="S38" s="69"/>
      <c r="T38" s="68">
        <f>ori!T38</f>
        <v>1997</v>
      </c>
      <c r="U38" s="68"/>
      <c r="V38" s="4" t="s">
        <v>31</v>
      </c>
    </row>
    <row r="39" spans="1:22" x14ac:dyDescent="0.25">
      <c r="A39" s="2">
        <v>4530</v>
      </c>
      <c r="B39" s="49">
        <f t="shared" si="2"/>
        <v>70.588235294117652</v>
      </c>
      <c r="C39" s="49">
        <f t="shared" si="2"/>
        <v>70.588235294117652</v>
      </c>
      <c r="D39" s="47">
        <f>ori!D39</f>
        <v>11</v>
      </c>
      <c r="E39" s="47">
        <f>ori!E39</f>
        <v>34</v>
      </c>
      <c r="F39" s="5"/>
      <c r="G39" s="5"/>
      <c r="R39" s="4"/>
      <c r="S39" s="4"/>
      <c r="T39" s="16"/>
      <c r="U39" s="16"/>
      <c r="V39" s="4"/>
    </row>
    <row r="40" spans="1:22" x14ac:dyDescent="0.25">
      <c r="F40" s="5"/>
      <c r="G40" s="5"/>
      <c r="R40" s="69" t="s">
        <v>52</v>
      </c>
      <c r="S40" s="69"/>
      <c r="T40" s="68">
        <f>(T38/4)*(B100/1000)</f>
        <v>1098.3500000000001</v>
      </c>
      <c r="U40" s="68"/>
      <c r="V40" s="4" t="s">
        <v>32</v>
      </c>
    </row>
    <row r="41" spans="1:22" x14ac:dyDescent="0.25">
      <c r="A41" s="3" t="s">
        <v>0</v>
      </c>
      <c r="B41" s="48">
        <f>MAX(B32:G39)</f>
        <v>70.588235294117652</v>
      </c>
    </row>
    <row r="43" spans="1:22" x14ac:dyDescent="0.25">
      <c r="A43" s="6" t="s">
        <v>7</v>
      </c>
    </row>
    <row r="44" spans="1:22" x14ac:dyDescent="0.25">
      <c r="A44" s="15" t="s">
        <v>12</v>
      </c>
    </row>
    <row r="45" spans="1:22" ht="25.5" x14ac:dyDescent="0.25">
      <c r="A45" s="1" t="s">
        <v>9</v>
      </c>
      <c r="B45" s="2">
        <v>84</v>
      </c>
      <c r="C45" s="2">
        <v>88</v>
      </c>
      <c r="D45" s="2">
        <v>95</v>
      </c>
      <c r="E45" s="2">
        <v>100</v>
      </c>
      <c r="F45" s="2">
        <v>100</v>
      </c>
      <c r="G45" s="2">
        <v>100</v>
      </c>
    </row>
    <row r="46" spans="1:22" x14ac:dyDescent="0.25">
      <c r="A46" s="2">
        <v>1000</v>
      </c>
      <c r="B46" s="49">
        <f>$X$1</f>
        <v>70.588235294117652</v>
      </c>
      <c r="C46" s="49">
        <f t="shared" ref="C46:D53" si="3">$X$1</f>
        <v>70.588235294117652</v>
      </c>
      <c r="D46" s="49">
        <f t="shared" si="3"/>
        <v>70.588235294117652</v>
      </c>
      <c r="E46" s="47">
        <f>ori!E46</f>
        <v>53</v>
      </c>
      <c r="F46" s="47">
        <f>ori!F46</f>
        <v>53</v>
      </c>
      <c r="G46" s="47">
        <f>ori!G46</f>
        <v>53</v>
      </c>
    </row>
    <row r="47" spans="1:22" x14ac:dyDescent="0.25">
      <c r="A47" s="2">
        <v>1250</v>
      </c>
      <c r="B47" s="49">
        <f t="shared" ref="B47:B53" si="4">$X$1</f>
        <v>70.588235294117652</v>
      </c>
      <c r="C47" s="49">
        <f t="shared" si="3"/>
        <v>70.588235294117652</v>
      </c>
      <c r="D47" s="49">
        <f t="shared" si="3"/>
        <v>70.588235294117652</v>
      </c>
      <c r="E47" s="47">
        <f>ori!E47</f>
        <v>58</v>
      </c>
      <c r="F47" s="47">
        <f>ori!F47</f>
        <v>58</v>
      </c>
      <c r="G47" s="47">
        <f>ori!G47</f>
        <v>58</v>
      </c>
    </row>
    <row r="48" spans="1:22" x14ac:dyDescent="0.25">
      <c r="A48" s="2">
        <v>1500</v>
      </c>
      <c r="B48" s="49">
        <f t="shared" si="4"/>
        <v>70.588235294117652</v>
      </c>
      <c r="C48" s="49">
        <f t="shared" si="3"/>
        <v>70.588235294117652</v>
      </c>
      <c r="D48" s="49">
        <f t="shared" si="3"/>
        <v>70.588235294117652</v>
      </c>
      <c r="E48" s="47">
        <f>ori!E48</f>
        <v>51</v>
      </c>
      <c r="F48" s="47">
        <f>ori!F48</f>
        <v>51</v>
      </c>
      <c r="G48" s="47">
        <f>ori!G48</f>
        <v>51</v>
      </c>
    </row>
    <row r="49" spans="1:20" x14ac:dyDescent="0.25">
      <c r="A49" s="2">
        <v>2000</v>
      </c>
      <c r="B49" s="49">
        <f t="shared" si="4"/>
        <v>70.588235294117652</v>
      </c>
      <c r="C49" s="49">
        <f t="shared" si="3"/>
        <v>70.588235294117652</v>
      </c>
      <c r="D49" s="49">
        <f t="shared" si="3"/>
        <v>70.588235294117652</v>
      </c>
      <c r="E49" s="47">
        <f>ori!E49</f>
        <v>42</v>
      </c>
      <c r="F49" s="47">
        <f>ori!F49</f>
        <v>42</v>
      </c>
      <c r="G49" s="47">
        <f>ori!G49</f>
        <v>42</v>
      </c>
    </row>
    <row r="50" spans="1:20" x14ac:dyDescent="0.25">
      <c r="A50" s="2">
        <v>2500</v>
      </c>
      <c r="B50" s="49">
        <f t="shared" si="4"/>
        <v>70.588235294117652</v>
      </c>
      <c r="C50" s="49">
        <f t="shared" si="3"/>
        <v>70.588235294117652</v>
      </c>
      <c r="D50" s="49">
        <f t="shared" si="3"/>
        <v>70.588235294117652</v>
      </c>
      <c r="E50" s="47">
        <f>ori!E50</f>
        <v>41</v>
      </c>
      <c r="F50" s="47">
        <f>ori!F50</f>
        <v>41</v>
      </c>
      <c r="G50" s="47">
        <f>ori!G50</f>
        <v>41</v>
      </c>
    </row>
    <row r="51" spans="1:20" x14ac:dyDescent="0.25">
      <c r="A51" s="2">
        <v>3000</v>
      </c>
      <c r="B51" s="49">
        <f t="shared" si="4"/>
        <v>70.588235294117652</v>
      </c>
      <c r="C51" s="49">
        <f t="shared" si="3"/>
        <v>70.588235294117652</v>
      </c>
      <c r="D51" s="49">
        <f t="shared" si="3"/>
        <v>70.588235294117652</v>
      </c>
      <c r="E51" s="47">
        <f>ori!E51</f>
        <v>40</v>
      </c>
      <c r="F51" s="47">
        <f>ori!F51</f>
        <v>40</v>
      </c>
      <c r="G51" s="47">
        <f>ori!G51</f>
        <v>40</v>
      </c>
    </row>
    <row r="52" spans="1:20" x14ac:dyDescent="0.25">
      <c r="A52" s="2">
        <v>4000</v>
      </c>
      <c r="B52" s="49">
        <f t="shared" si="4"/>
        <v>70.588235294117652</v>
      </c>
      <c r="C52" s="49">
        <f t="shared" si="3"/>
        <v>70.588235294117652</v>
      </c>
      <c r="D52" s="49">
        <f t="shared" si="3"/>
        <v>70.588235294117652</v>
      </c>
      <c r="E52" s="47">
        <f>ori!E52</f>
        <v>40</v>
      </c>
      <c r="F52" s="47">
        <f>ori!F52</f>
        <v>40</v>
      </c>
      <c r="G52" s="47">
        <f>ori!G52</f>
        <v>40</v>
      </c>
    </row>
    <row r="53" spans="1:20" x14ac:dyDescent="0.25">
      <c r="A53" s="2">
        <v>4530</v>
      </c>
      <c r="B53" s="49">
        <f t="shared" si="4"/>
        <v>70.588235294117652</v>
      </c>
      <c r="C53" s="49">
        <f t="shared" si="3"/>
        <v>70.588235294117652</v>
      </c>
      <c r="D53" s="49">
        <f t="shared" si="3"/>
        <v>70.588235294117652</v>
      </c>
      <c r="E53" s="47">
        <f>ori!E53</f>
        <v>36</v>
      </c>
      <c r="F53" s="47">
        <f>ori!F53</f>
        <v>36</v>
      </c>
      <c r="G53" s="47">
        <f>ori!G53</f>
        <v>36</v>
      </c>
    </row>
    <row r="55" spans="1:20" x14ac:dyDescent="0.25">
      <c r="A55" s="3" t="s">
        <v>0</v>
      </c>
      <c r="B55" s="48">
        <f>MAX(B46:G53)</f>
        <v>70.588235294117652</v>
      </c>
    </row>
    <row r="58" spans="1:20" x14ac:dyDescent="0.25">
      <c r="A58" s="6" t="s">
        <v>48</v>
      </c>
      <c r="B58" s="65" t="s">
        <v>53</v>
      </c>
      <c r="C58" s="65"/>
      <c r="D58" s="65"/>
      <c r="E58" s="65"/>
      <c r="F58" s="65"/>
      <c r="G58" s="65"/>
      <c r="H58" s="65"/>
      <c r="I58" s="66" t="s">
        <v>55</v>
      </c>
      <c r="J58" s="66"/>
      <c r="K58" s="66"/>
      <c r="L58" s="66"/>
      <c r="M58" s="66"/>
      <c r="N58" s="66"/>
      <c r="O58" s="66"/>
      <c r="P58" s="66"/>
    </row>
    <row r="60" spans="1:20" ht="25.5" x14ac:dyDescent="0.25">
      <c r="A60" s="1" t="s">
        <v>14</v>
      </c>
      <c r="B60" s="45">
        <f>'calcule maf '!B64</f>
        <v>250</v>
      </c>
      <c r="C60" s="57">
        <f>'calcule maf '!C64</f>
        <v>300</v>
      </c>
      <c r="D60" s="45">
        <f>'calcule maf '!D64</f>
        <v>350</v>
      </c>
      <c r="E60" s="57">
        <f>'calcule maf '!E64</f>
        <v>400</v>
      </c>
      <c r="F60" s="45">
        <f>'calcule maf '!F64</f>
        <v>450</v>
      </c>
      <c r="G60" s="57">
        <f>'calcule maf '!G64</f>
        <v>510</v>
      </c>
      <c r="H60" s="45">
        <f>'calcule maf '!H64</f>
        <v>540</v>
      </c>
      <c r="I60" s="45">
        <f>'calcule maf '!I64</f>
        <v>570</v>
      </c>
      <c r="J60" s="45">
        <f>'calcule maf '!J64</f>
        <v>600</v>
      </c>
      <c r="K60" s="45">
        <f>'calcule maf '!K64</f>
        <v>630</v>
      </c>
      <c r="L60" s="45">
        <f>'calcule maf '!L64</f>
        <v>660</v>
      </c>
      <c r="M60" s="45">
        <f>'calcule maf '!M64</f>
        <v>700</v>
      </c>
      <c r="N60" s="45">
        <f>'calcule maf '!N64</f>
        <v>750</v>
      </c>
      <c r="O60" s="45">
        <f>'calcule maf '!O64</f>
        <v>800</v>
      </c>
      <c r="P60" s="45">
        <f>'calcule maf '!P64</f>
        <v>850</v>
      </c>
      <c r="Q60" s="45">
        <f>'calcule maf '!Q64</f>
        <v>900</v>
      </c>
      <c r="R60" s="55">
        <f>'calcule maf '!R64</f>
        <v>966.11666666666667</v>
      </c>
      <c r="S60" s="55">
        <f>'calcule maf '!S64</f>
        <v>1032.2333333333333</v>
      </c>
      <c r="T60" s="55">
        <f>'calcule maf '!T64</f>
        <v>1098.3500000000001</v>
      </c>
    </row>
    <row r="61" spans="1:20" x14ac:dyDescent="0.25">
      <c r="A61" s="45">
        <f>'calcule maf '!A65</f>
        <v>450</v>
      </c>
      <c r="B61" s="46">
        <f>ori!B61</f>
        <v>0</v>
      </c>
      <c r="C61" s="46">
        <f>ori!C61</f>
        <v>0</v>
      </c>
      <c r="D61" s="46">
        <f>ori!D61</f>
        <v>0</v>
      </c>
      <c r="E61" s="46">
        <f>ori!E61</f>
        <v>0</v>
      </c>
      <c r="F61" s="46">
        <f>ori!F61</f>
        <v>0</v>
      </c>
      <c r="G61" s="46">
        <f>ori!G61</f>
        <v>0</v>
      </c>
      <c r="H61" s="46">
        <f>ori!H61</f>
        <v>0</v>
      </c>
      <c r="I61" s="46">
        <f>ori!I61</f>
        <v>0</v>
      </c>
      <c r="J61" s="46">
        <f>ori!J61</f>
        <v>0</v>
      </c>
      <c r="K61" s="46">
        <f>ori!K61</f>
        <v>0</v>
      </c>
      <c r="L61" s="46">
        <f>ori!L61</f>
        <v>0</v>
      </c>
      <c r="M61" s="46">
        <f>ori!M61</f>
        <v>0</v>
      </c>
      <c r="N61" s="46">
        <f>ori!N61</f>
        <v>0</v>
      </c>
      <c r="O61" s="46">
        <f>ori!O61</f>
        <v>0</v>
      </c>
      <c r="P61" s="46">
        <f>ori!P61</f>
        <v>0</v>
      </c>
      <c r="Q61" s="46">
        <f>ori!Q61</f>
        <v>0</v>
      </c>
      <c r="R61" s="46">
        <f>ori!R61</f>
        <v>0</v>
      </c>
      <c r="S61" s="46">
        <f>ori!S61</f>
        <v>0</v>
      </c>
      <c r="T61" s="46">
        <f>ori!T61</f>
        <v>0</v>
      </c>
    </row>
    <row r="62" spans="1:20" x14ac:dyDescent="0.25">
      <c r="A62" s="45">
        <f>'calcule maf '!A66</f>
        <v>451</v>
      </c>
      <c r="B62" s="46">
        <f>'calcule maf '!B66</f>
        <v>62</v>
      </c>
      <c r="C62" s="58">
        <f>'calcule maf '!C66</f>
        <v>72.333333333333329</v>
      </c>
      <c r="D62" s="46">
        <f>'calcule maf '!D66</f>
        <v>62</v>
      </c>
      <c r="E62" s="58">
        <f>'calcule maf '!E66</f>
        <v>62.000000000000007</v>
      </c>
      <c r="F62" s="46">
        <f>'calcule maf '!F66</f>
        <v>62</v>
      </c>
      <c r="G62" s="58">
        <f>'calcule maf '!G66</f>
        <v>62</v>
      </c>
      <c r="H62" s="46">
        <f>'calcule maf '!H66</f>
        <v>62.000000000000007</v>
      </c>
      <c r="I62" s="46">
        <f>'calcule maf '!I66</f>
        <v>62</v>
      </c>
      <c r="J62" s="46">
        <f>'calcule maf '!J66</f>
        <v>62</v>
      </c>
      <c r="K62" s="46">
        <f>'calcule maf '!K66</f>
        <v>62</v>
      </c>
      <c r="L62" s="46">
        <f>'calcule maf '!L66</f>
        <v>62.000000000000007</v>
      </c>
      <c r="M62" s="46">
        <f>'calcule maf '!M66</f>
        <v>62</v>
      </c>
      <c r="N62" s="46">
        <f>'calcule maf '!N66</f>
        <v>62</v>
      </c>
      <c r="O62" s="49">
        <f>'calcule maf '!O66</f>
        <v>64.70146285411235</v>
      </c>
      <c r="P62" s="49">
        <f>'calcule maf '!P66</f>
        <v>66.256335988414193</v>
      </c>
      <c r="Q62" s="49">
        <f>'calcule maf '!Q66</f>
        <v>67.702552719200881</v>
      </c>
      <c r="R62" s="55">
        <f>'calcule maf '!R66</f>
        <v>67.702552719200881</v>
      </c>
      <c r="S62" s="55">
        <f>'calcule maf '!S66</f>
        <v>67.466230936819173</v>
      </c>
      <c r="T62" s="55">
        <f>'calcule maf '!T66</f>
        <v>71.787581699346418</v>
      </c>
    </row>
    <row r="63" spans="1:20" x14ac:dyDescent="0.25">
      <c r="A63" s="45">
        <f>'calcule maf '!A67</f>
        <v>700</v>
      </c>
      <c r="B63" s="46">
        <f>'calcule maf '!B67</f>
        <v>62</v>
      </c>
      <c r="C63" s="58">
        <f>'calcule maf '!C67</f>
        <v>72.333333333333329</v>
      </c>
      <c r="D63" s="46">
        <f>'calcule maf '!D67</f>
        <v>62</v>
      </c>
      <c r="E63" s="58">
        <f>'calcule maf '!E67</f>
        <v>62.000000000000007</v>
      </c>
      <c r="F63" s="46">
        <f>'calcule maf '!F67</f>
        <v>62</v>
      </c>
      <c r="G63" s="58">
        <f>'calcule maf '!G67</f>
        <v>62</v>
      </c>
      <c r="H63" s="46">
        <f>'calcule maf '!H67</f>
        <v>62.000000000000007</v>
      </c>
      <c r="I63" s="46">
        <f>'calcule maf '!I67</f>
        <v>62</v>
      </c>
      <c r="J63" s="46">
        <f>'calcule maf '!J67</f>
        <v>62</v>
      </c>
      <c r="K63" s="46">
        <f>'calcule maf '!K67</f>
        <v>62</v>
      </c>
      <c r="L63" s="46">
        <f>'calcule maf '!L67</f>
        <v>62.000000000000007</v>
      </c>
      <c r="M63" s="46">
        <f>'calcule maf '!M67</f>
        <v>62</v>
      </c>
      <c r="N63" s="46">
        <f>'calcule maf '!N67</f>
        <v>62</v>
      </c>
      <c r="O63" s="49">
        <f>'calcule maf '!O67</f>
        <v>64.70146285411235</v>
      </c>
      <c r="P63" s="49">
        <f>'calcule maf '!P67</f>
        <v>66.256335988414193</v>
      </c>
      <c r="Q63" s="49">
        <f>'calcule maf '!Q67</f>
        <v>67.702552719200881</v>
      </c>
      <c r="R63" s="55">
        <f>'calcule maf '!R67</f>
        <v>67.702552719200881</v>
      </c>
      <c r="S63" s="55">
        <f>'calcule maf '!S67</f>
        <v>67.466230936819173</v>
      </c>
      <c r="T63" s="55">
        <f>'calcule maf '!T67</f>
        <v>71.787581699346418</v>
      </c>
    </row>
    <row r="64" spans="1:20" x14ac:dyDescent="0.25">
      <c r="A64" s="45">
        <f>'calcule maf '!A68</f>
        <v>750</v>
      </c>
      <c r="B64" s="46">
        <f>'calcule maf '!B68</f>
        <v>28</v>
      </c>
      <c r="C64" s="58">
        <f>'calcule maf '!C68</f>
        <v>32.666666666666664</v>
      </c>
      <c r="D64" s="46">
        <f>'calcule maf '!D68</f>
        <v>27.999999999999996</v>
      </c>
      <c r="E64" s="58">
        <f>'calcule maf '!E68</f>
        <v>28</v>
      </c>
      <c r="F64" s="46">
        <f>'calcule maf '!F68</f>
        <v>28.999999999999996</v>
      </c>
      <c r="G64" s="58">
        <f>'calcule maf '!G68</f>
        <v>33</v>
      </c>
      <c r="H64" s="46">
        <f>'calcule maf '!H68</f>
        <v>43</v>
      </c>
      <c r="I64" s="46">
        <f>'calcule maf '!I68</f>
        <v>51.999999999999993</v>
      </c>
      <c r="J64" s="46">
        <f>'calcule maf '!J68</f>
        <v>55</v>
      </c>
      <c r="K64" s="46">
        <f>'calcule maf '!K68</f>
        <v>57.000000000000007</v>
      </c>
      <c r="L64" s="46">
        <f>'calcule maf '!L68</f>
        <v>58.000000000000007</v>
      </c>
      <c r="M64" s="46">
        <f>'calcule maf '!M68</f>
        <v>59</v>
      </c>
      <c r="N64" s="46">
        <f>'calcule maf '!N68</f>
        <v>59.999999999999993</v>
      </c>
      <c r="O64" s="49">
        <f>'calcule maf '!O68</f>
        <v>64.070159780808083</v>
      </c>
      <c r="P64" s="49">
        <f>'calcule maf '!P68</f>
        <v>65.59448120247734</v>
      </c>
      <c r="Q64" s="49">
        <f>'calcule maf '!Q68</f>
        <v>67.702552719200881</v>
      </c>
      <c r="R64" s="55">
        <f>'calcule maf '!R68</f>
        <v>67.702552719200881</v>
      </c>
      <c r="S64" s="55">
        <f>'calcule maf '!S68</f>
        <v>67.466230936819173</v>
      </c>
      <c r="T64" s="55">
        <f>'calcule maf '!T68</f>
        <v>71.787581699346418</v>
      </c>
    </row>
    <row r="65" spans="1:20" x14ac:dyDescent="0.25">
      <c r="A65" s="45">
        <f>'calcule maf '!A69</f>
        <v>1000</v>
      </c>
      <c r="B65" s="46">
        <f>'calcule maf '!B69</f>
        <v>28</v>
      </c>
      <c r="C65" s="58">
        <f>'calcule maf '!C69</f>
        <v>32.666666666666664</v>
      </c>
      <c r="D65" s="46">
        <f>'calcule maf '!D69</f>
        <v>27.999999999999996</v>
      </c>
      <c r="E65" s="58">
        <f>'calcule maf '!E69</f>
        <v>28</v>
      </c>
      <c r="F65" s="46">
        <f>'calcule maf '!F69</f>
        <v>28.999999999999996</v>
      </c>
      <c r="G65" s="58">
        <f>'calcule maf '!G69</f>
        <v>33</v>
      </c>
      <c r="H65" s="46">
        <f>'calcule maf '!H69</f>
        <v>43</v>
      </c>
      <c r="I65" s="46">
        <f>'calcule maf '!I69</f>
        <v>51.999999999999993</v>
      </c>
      <c r="J65" s="46">
        <f>'calcule maf '!J69</f>
        <v>55</v>
      </c>
      <c r="K65" s="46">
        <f>'calcule maf '!K69</f>
        <v>57.000000000000007</v>
      </c>
      <c r="L65" s="46">
        <f>'calcule maf '!L69</f>
        <v>58.000000000000007</v>
      </c>
      <c r="M65" s="46">
        <f>'calcule maf '!M69</f>
        <v>59</v>
      </c>
      <c r="N65" s="46">
        <f>'calcule maf '!N69</f>
        <v>59.999999999999993</v>
      </c>
      <c r="O65" s="49">
        <f>'calcule maf '!O69</f>
        <v>64.070159780808083</v>
      </c>
      <c r="P65" s="49">
        <f>'calcule maf '!P69</f>
        <v>66.256335988414193</v>
      </c>
      <c r="Q65" s="49">
        <f>'calcule maf '!Q69</f>
        <v>67.702552719200881</v>
      </c>
      <c r="R65" s="55">
        <f>'calcule maf '!R69</f>
        <v>67.702552719200881</v>
      </c>
      <c r="S65" s="55">
        <f>'calcule maf '!S69</f>
        <v>67.466230936819173</v>
      </c>
      <c r="T65" s="55">
        <f>'calcule maf '!T69</f>
        <v>71.787581699346418</v>
      </c>
    </row>
    <row r="66" spans="1:20" x14ac:dyDescent="0.25">
      <c r="A66" s="45">
        <f>'calcule maf '!A70</f>
        <v>1250</v>
      </c>
      <c r="B66" s="46">
        <f>'calcule maf '!B70</f>
        <v>29</v>
      </c>
      <c r="C66" s="58">
        <f>'calcule maf '!C70</f>
        <v>36.166666666666664</v>
      </c>
      <c r="D66" s="46">
        <f>'calcule maf '!D70</f>
        <v>31</v>
      </c>
      <c r="E66" s="58">
        <f>'calcule maf '!E70</f>
        <v>31.000000000000004</v>
      </c>
      <c r="F66" s="46">
        <f>'calcule maf '!F70</f>
        <v>32.000000000000007</v>
      </c>
      <c r="G66" s="58">
        <f>'calcule maf '!G70</f>
        <v>34</v>
      </c>
      <c r="H66" s="46">
        <f>'calcule maf '!H70</f>
        <v>35</v>
      </c>
      <c r="I66" s="46">
        <f>'calcule maf '!I70</f>
        <v>41</v>
      </c>
      <c r="J66" s="46">
        <f>'calcule maf '!J70</f>
        <v>46</v>
      </c>
      <c r="K66" s="46">
        <f>'calcule maf '!K70</f>
        <v>50</v>
      </c>
      <c r="L66" s="46">
        <f>'calcule maf '!L70</f>
        <v>54.000000000000007</v>
      </c>
      <c r="M66" s="46">
        <f>'calcule maf '!M70</f>
        <v>57</v>
      </c>
      <c r="N66" s="46">
        <f>'calcule maf '!N70</f>
        <v>59.999999999999993</v>
      </c>
      <c r="O66" s="44">
        <f>'calcule maf '!O70</f>
        <v>64.070159780808083</v>
      </c>
      <c r="P66" s="44">
        <f>'calcule maf '!P70</f>
        <v>66.256335988414193</v>
      </c>
      <c r="Q66" s="44">
        <f>'calcule maf '!Q70</f>
        <v>68.38524458891149</v>
      </c>
      <c r="R66" s="55">
        <f>'calcule maf '!R70</f>
        <v>68.38524458891149</v>
      </c>
      <c r="S66" s="55">
        <f>'calcule maf '!S70</f>
        <v>68.064968028187423</v>
      </c>
      <c r="T66" s="55">
        <f>'calcule maf '!T70</f>
        <v>71.787581699346418</v>
      </c>
    </row>
    <row r="67" spans="1:20" x14ac:dyDescent="0.25">
      <c r="A67" s="45">
        <f>'calcule maf '!A71</f>
        <v>1500</v>
      </c>
      <c r="B67" s="46">
        <f>'calcule maf '!B71</f>
        <v>29</v>
      </c>
      <c r="C67" s="58">
        <f>'calcule maf '!C71</f>
        <v>38.499999999999993</v>
      </c>
      <c r="D67" s="46">
        <f>'calcule maf '!D71</f>
        <v>33</v>
      </c>
      <c r="E67" s="58">
        <f>'calcule maf '!E71</f>
        <v>33</v>
      </c>
      <c r="F67" s="46">
        <f>'calcule maf '!F71</f>
        <v>33</v>
      </c>
      <c r="G67" s="59">
        <f>'calcule maf '!G71</f>
        <v>36.865881203833702</v>
      </c>
      <c r="H67" s="49">
        <f>'calcule maf '!H71</f>
        <v>37.610936380904931</v>
      </c>
      <c r="I67" s="49">
        <f>'calcule maf '!I71</f>
        <v>41.997825824374921</v>
      </c>
      <c r="J67" s="49">
        <f>'calcule maf '!J71</f>
        <v>45.590163059274332</v>
      </c>
      <c r="K67" s="49">
        <f>'calcule maf '!K71</f>
        <v>48.475802043476435</v>
      </c>
      <c r="L67" s="49">
        <f>'calcule maf '!L71</f>
        <v>51.353132507068608</v>
      </c>
      <c r="M67" s="49">
        <f>'calcule maf '!M71</f>
        <v>55.178743609199437</v>
      </c>
      <c r="N67" s="49">
        <f>'calcule maf '!N71</f>
        <v>59.305006435125613</v>
      </c>
      <c r="O67" s="49">
        <f>'calcule maf '!O71</f>
        <v>62.782700595220362</v>
      </c>
      <c r="P67" s="49">
        <f>'calcule maf '!P71</f>
        <v>66.910032152101493</v>
      </c>
      <c r="Q67" s="49">
        <f>'calcule maf '!Q71</f>
        <v>68.38524458891149</v>
      </c>
      <c r="R67" s="55">
        <f>'calcule maf '!R71</f>
        <v>68.38524458891149</v>
      </c>
      <c r="S67" s="55">
        <f>'calcule maf '!S71</f>
        <v>68.064968028187423</v>
      </c>
      <c r="T67" s="55">
        <f>'calcule maf '!T71</f>
        <v>71.787581699346418</v>
      </c>
    </row>
    <row r="68" spans="1:20" x14ac:dyDescent="0.25">
      <c r="A68" s="45">
        <f>'calcule maf '!A72</f>
        <v>1750</v>
      </c>
      <c r="B68" s="46">
        <f>'calcule maf '!B72</f>
        <v>29</v>
      </c>
      <c r="C68" s="58">
        <f>'calcule maf '!C72</f>
        <v>37.333333333333336</v>
      </c>
      <c r="D68" s="46">
        <f>'calcule maf '!D72</f>
        <v>32</v>
      </c>
      <c r="E68" s="58">
        <f>'calcule maf '!E72</f>
        <v>32</v>
      </c>
      <c r="F68" s="46">
        <f>'calcule maf '!F72</f>
        <v>33</v>
      </c>
      <c r="G68" s="59">
        <f>'calcule maf '!G72</f>
        <v>36.865881203833702</v>
      </c>
      <c r="H68" s="49">
        <f>'calcule maf '!H72</f>
        <v>38.351379671673072</v>
      </c>
      <c r="I68" s="49">
        <f>'calcule maf '!I72</f>
        <v>39.824920232348859</v>
      </c>
      <c r="J68" s="49">
        <f>'calcule maf '!J72</f>
        <v>42.038536877625084</v>
      </c>
      <c r="K68" s="49">
        <f>'calcule maf '!K72</f>
        <v>44.986830553116775</v>
      </c>
      <c r="L68" s="49">
        <f>'calcule maf '!L72</f>
        <v>47.91968267237251</v>
      </c>
      <c r="M68" s="49">
        <f>'calcule maf '!M72</f>
        <v>53.188523569153382</v>
      </c>
      <c r="N68" s="49">
        <f>'calcule maf '!N72</f>
        <v>57.325812041789511</v>
      </c>
      <c r="O68" s="49">
        <f>'calcule maf '!O72</f>
        <v>62.782700595220362</v>
      </c>
      <c r="P68" s="49">
        <f>'calcule maf '!P72</f>
        <v>66.256335988414193</v>
      </c>
      <c r="Q68" s="49">
        <f>'calcule maf '!Q72</f>
        <v>68.38524458891149</v>
      </c>
      <c r="R68" s="55">
        <f>'calcule maf '!R72</f>
        <v>68.38524458891149</v>
      </c>
      <c r="S68" s="55">
        <f>'calcule maf '!S72</f>
        <v>68.064968028187423</v>
      </c>
      <c r="T68" s="55">
        <f>'calcule maf '!T72</f>
        <v>71.787581699346418</v>
      </c>
    </row>
    <row r="69" spans="1:20" x14ac:dyDescent="0.25">
      <c r="A69" s="45">
        <f>'calcule maf '!A73</f>
        <v>2000</v>
      </c>
      <c r="B69" s="46">
        <f>'calcule maf '!B73</f>
        <v>29</v>
      </c>
      <c r="C69" s="58">
        <f>'calcule maf '!C73</f>
        <v>35</v>
      </c>
      <c r="D69" s="46">
        <f>'calcule maf '!D73</f>
        <v>30</v>
      </c>
      <c r="E69" s="58">
        <f>'calcule maf '!E73</f>
        <v>29.999999999999996</v>
      </c>
      <c r="F69" s="46">
        <f>'calcule maf '!F73</f>
        <v>31</v>
      </c>
      <c r="G69" s="59">
        <f>'calcule maf '!G73</f>
        <v>36.139224882745005</v>
      </c>
      <c r="H69" s="49">
        <f>'calcule maf '!H73</f>
        <v>37.610936380904931</v>
      </c>
      <c r="I69" s="49">
        <f>'calcule maf '!I73</f>
        <v>39.071805820878751</v>
      </c>
      <c r="J69" s="49">
        <f>'calcule maf '!J73</f>
        <v>41.288025971095877</v>
      </c>
      <c r="K69" s="49">
        <f>'calcule maf '!K73</f>
        <v>44.251840172900963</v>
      </c>
      <c r="L69" s="49">
        <f>'calcule maf '!L73</f>
        <v>47.91968267237251</v>
      </c>
      <c r="M69" s="49">
        <f>'calcule maf '!M73</f>
        <v>52.504662299247883</v>
      </c>
      <c r="N69" s="49">
        <f>'calcule maf '!N73</f>
        <v>57.325812041789511</v>
      </c>
      <c r="O69" s="49">
        <f>'calcule maf '!O73</f>
        <v>62.126216192091398</v>
      </c>
      <c r="P69" s="49">
        <f>'calcule maf '!P73</f>
        <v>65.59448120247734</v>
      </c>
      <c r="Q69" s="49">
        <f>'calcule maf '!Q73</f>
        <v>68.38524458891149</v>
      </c>
      <c r="R69" s="55">
        <f>'calcule maf '!R73</f>
        <v>68.38524458891149</v>
      </c>
      <c r="S69" s="55">
        <f>'calcule maf '!S73</f>
        <v>68.064968028187423</v>
      </c>
      <c r="T69" s="55">
        <f>'calcule maf '!T73</f>
        <v>71.787581699346418</v>
      </c>
    </row>
    <row r="70" spans="1:20" x14ac:dyDescent="0.25">
      <c r="A70" s="45">
        <f>'calcule maf '!A74</f>
        <v>2250</v>
      </c>
      <c r="B70" s="46">
        <f>'calcule maf '!B74</f>
        <v>29</v>
      </c>
      <c r="C70" s="58">
        <f>'calcule maf '!C74</f>
        <v>33.833333333333336</v>
      </c>
      <c r="D70" s="46">
        <f>'calcule maf '!D74</f>
        <v>29</v>
      </c>
      <c r="E70" s="58">
        <f>'calcule maf '!E74</f>
        <v>29</v>
      </c>
      <c r="F70" s="46">
        <f>'calcule maf '!F74</f>
        <v>28.999999999999996</v>
      </c>
      <c r="G70" s="59">
        <f>'calcule maf '!G74</f>
        <v>35.396518375241783</v>
      </c>
      <c r="H70" s="49">
        <f>'calcule maf '!H74</f>
        <v>37.610936380904931</v>
      </c>
      <c r="I70" s="49">
        <f>'calcule maf '!I74</f>
        <v>39.824920232348859</v>
      </c>
      <c r="J70" s="49">
        <f>'calcule maf '!J74</f>
        <v>42.038536877625084</v>
      </c>
      <c r="K70" s="49">
        <f>'calcule maf '!K74</f>
        <v>44.986830553116775</v>
      </c>
      <c r="L70" s="49">
        <f>'calcule maf '!L74</f>
        <v>47.91968267237251</v>
      </c>
      <c r="M70" s="49">
        <f>'calcule maf '!M74</f>
        <v>52.504662299247883</v>
      </c>
      <c r="N70" s="49">
        <f>'calcule maf '!N74</f>
        <v>56.647173117951844</v>
      </c>
      <c r="O70" s="49">
        <f>'calcule maf '!O74</f>
        <v>60.786884079032433</v>
      </c>
      <c r="P70" s="49">
        <f>'calcule maf '!P74</f>
        <v>64.245677087672107</v>
      </c>
      <c r="Q70" s="49">
        <f>'calcule maf '!Q74</f>
        <v>67.702552719200881</v>
      </c>
      <c r="R70" s="55">
        <f>'calcule maf '!R74</f>
        <v>67.702552719200881</v>
      </c>
      <c r="S70" s="55">
        <f>'calcule maf '!S74</f>
        <v>67.466230936819173</v>
      </c>
      <c r="T70" s="55">
        <f>'calcule maf '!T74</f>
        <v>71.787581699346418</v>
      </c>
    </row>
    <row r="71" spans="1:20" x14ac:dyDescent="0.25">
      <c r="A71" s="45">
        <f>'calcule maf '!A75</f>
        <v>2500</v>
      </c>
      <c r="B71" s="46">
        <f>'calcule maf '!B75</f>
        <v>29</v>
      </c>
      <c r="C71" s="58">
        <f>'calcule maf '!C75</f>
        <v>33.833333333333336</v>
      </c>
      <c r="D71" s="46">
        <f>'calcule maf '!D75</f>
        <v>29</v>
      </c>
      <c r="E71" s="58">
        <f>'calcule maf '!E75</f>
        <v>29</v>
      </c>
      <c r="F71" s="46">
        <f>'calcule maf '!F75</f>
        <v>28.999999999999996</v>
      </c>
      <c r="G71" s="59">
        <f>'calcule maf '!G75</f>
        <v>35.396518375241783</v>
      </c>
      <c r="H71" s="49">
        <f>'calcule maf '!H75</f>
        <v>37.610936380904931</v>
      </c>
      <c r="I71" s="49">
        <f>'calcule maf '!I75</f>
        <v>39.824920232348859</v>
      </c>
      <c r="J71" s="49">
        <f>'calcule maf '!J75</f>
        <v>42.038536877625084</v>
      </c>
      <c r="K71" s="49">
        <f>'calcule maf '!K75</f>
        <v>44.986830553116775</v>
      </c>
      <c r="L71" s="49">
        <f>'calcule maf '!L75</f>
        <v>47.91968267237251</v>
      </c>
      <c r="M71" s="49">
        <f>'calcule maf '!M75</f>
        <v>51.810176504149062</v>
      </c>
      <c r="N71" s="49">
        <f>'calcule maf '!N75</f>
        <v>55.958739348473117</v>
      </c>
      <c r="O71" s="49">
        <f>'calcule maf '!O75</f>
        <v>59.411208590035905</v>
      </c>
      <c r="P71" s="49">
        <f>'calcule maf '!P75</f>
        <v>64.245677087672107</v>
      </c>
      <c r="Q71" s="49">
        <f>'calcule maf '!Q75</f>
        <v>67.702552719200881</v>
      </c>
      <c r="R71" s="55">
        <f>'calcule maf '!R75</f>
        <v>67.702552719200881</v>
      </c>
      <c r="S71" s="55">
        <f>'calcule maf '!S75</f>
        <v>67.466230936819173</v>
      </c>
      <c r="T71" s="55">
        <f>'calcule maf '!T75</f>
        <v>71.787581699346418</v>
      </c>
    </row>
    <row r="72" spans="1:20" x14ac:dyDescent="0.25">
      <c r="A72" s="45">
        <f>'calcule maf '!A76</f>
        <v>3000</v>
      </c>
      <c r="B72" s="46">
        <f>'calcule maf '!B76</f>
        <v>29</v>
      </c>
      <c r="C72" s="58">
        <f>'calcule maf '!C76</f>
        <v>33.833333333333336</v>
      </c>
      <c r="D72" s="46">
        <f>'calcule maf '!D76</f>
        <v>29</v>
      </c>
      <c r="E72" s="58">
        <f>'calcule maf '!E76</f>
        <v>29</v>
      </c>
      <c r="F72" s="46">
        <f>'calcule maf '!F76</f>
        <v>28.999999999999996</v>
      </c>
      <c r="G72" s="59">
        <f>'calcule maf '!G76</f>
        <v>35.396518375241783</v>
      </c>
      <c r="H72" s="49">
        <f>'calcule maf '!H76</f>
        <v>37.610936380904931</v>
      </c>
      <c r="I72" s="49">
        <f>'calcule maf '!I76</f>
        <v>39.824920232348859</v>
      </c>
      <c r="J72" s="49">
        <f>'calcule maf '!J76</f>
        <v>42.775156700764583</v>
      </c>
      <c r="K72" s="49">
        <f>'calcule maf '!K76</f>
        <v>44.986830553116775</v>
      </c>
      <c r="L72" s="49">
        <f>'calcule maf '!L76</f>
        <v>47.91968267237251</v>
      </c>
      <c r="M72" s="49">
        <f>'calcule maf '!M76</f>
        <v>51.104816650217423</v>
      </c>
      <c r="N72" s="49">
        <f>'calcule maf '!N76</f>
        <v>55.260297137335428</v>
      </c>
      <c r="O72" s="49">
        <f>'calcule maf '!O76</f>
        <v>58.709276643783333</v>
      </c>
      <c r="P72" s="49">
        <f>'calcule maf '!P76</f>
        <v>62.862342859209079</v>
      </c>
      <c r="Q72" s="49">
        <f>'calcule maf '!Q76</f>
        <v>68.38524458891149</v>
      </c>
      <c r="R72" s="55">
        <f>'calcule maf '!R76</f>
        <v>68.38524458891149</v>
      </c>
      <c r="S72" s="55">
        <f>'calcule maf '!S76</f>
        <v>68.064968028187423</v>
      </c>
      <c r="T72" s="55">
        <f>'calcule maf '!T76</f>
        <v>71.787581699346418</v>
      </c>
    </row>
    <row r="73" spans="1:20" x14ac:dyDescent="0.25">
      <c r="A73" s="45">
        <f>'calcule maf '!A77</f>
        <v>3500</v>
      </c>
      <c r="B73" s="46">
        <f>'calcule maf '!B77</f>
        <v>29</v>
      </c>
      <c r="C73" s="58">
        <f>'calcule maf '!C77</f>
        <v>33.833333333333336</v>
      </c>
      <c r="D73" s="46">
        <f>'calcule maf '!D77</f>
        <v>29</v>
      </c>
      <c r="E73" s="58">
        <f>'calcule maf '!E77</f>
        <v>29</v>
      </c>
      <c r="F73" s="46">
        <f>'calcule maf '!F77</f>
        <v>29.999999999999996</v>
      </c>
      <c r="G73" s="59">
        <f>'calcule maf '!G77</f>
        <v>36.865881203833702</v>
      </c>
      <c r="H73" s="49">
        <f>'calcule maf '!H77</f>
        <v>39.076719711220704</v>
      </c>
      <c r="I73" s="49">
        <f>'calcule maf '!I77</f>
        <v>41.287512877375299</v>
      </c>
      <c r="J73" s="49">
        <f>'calcule maf '!J77</f>
        <v>44.208237709868342</v>
      </c>
      <c r="K73" s="49">
        <f>'calcule maf '!K77</f>
        <v>46.418649595361764</v>
      </c>
      <c r="L73" s="49">
        <f>'calcule maf '!L77</f>
        <v>48.629061480855178</v>
      </c>
      <c r="M73" s="49">
        <f>'calcule maf '!M77</f>
        <v>51.104816650217423</v>
      </c>
      <c r="N73" s="49">
        <f>'calcule maf '!N77</f>
        <v>53.832501495347266</v>
      </c>
      <c r="O73" s="49">
        <f>'calcule maf '!O77</f>
        <v>57.99769008779495</v>
      </c>
      <c r="P73" s="49">
        <f>'calcule maf '!P77</f>
        <v>62.862342859209079</v>
      </c>
      <c r="Q73" s="49">
        <f>'calcule maf '!Q77</f>
        <v>69.059861314212938</v>
      </c>
      <c r="R73" s="55">
        <f>'calcule maf '!R77</f>
        <v>69.059861314212938</v>
      </c>
      <c r="S73" s="55">
        <f>'calcule maf '!S77</f>
        <v>68.736425242604838</v>
      </c>
      <c r="T73" s="55">
        <f>'calcule maf '!T77</f>
        <v>71.787581699346418</v>
      </c>
    </row>
    <row r="74" spans="1:20" x14ac:dyDescent="0.25">
      <c r="A74" s="45">
        <f>'calcule maf '!A78</f>
        <v>4000</v>
      </c>
      <c r="B74" s="46">
        <f>'calcule maf '!B78</f>
        <v>29</v>
      </c>
      <c r="C74" s="58">
        <f>'calcule maf '!C78</f>
        <v>33.833333333333336</v>
      </c>
      <c r="D74" s="46">
        <f>'calcule maf '!D78</f>
        <v>29</v>
      </c>
      <c r="E74" s="58">
        <f>'calcule maf '!E78</f>
        <v>29</v>
      </c>
      <c r="F74" s="46">
        <f>'calcule maf '!F78</f>
        <v>28.999999999999996</v>
      </c>
      <c r="G74" s="59">
        <f>'calcule maf '!G78</f>
        <v>35.396518375241783</v>
      </c>
      <c r="H74" s="49">
        <f>'calcule maf '!H78</f>
        <v>37.610936380904931</v>
      </c>
      <c r="I74" s="49">
        <f>'calcule maf '!I78</f>
        <v>39.824920232348859</v>
      </c>
      <c r="J74" s="49">
        <f>'calcule maf '!J78</f>
        <v>42.775156700764583</v>
      </c>
      <c r="K74" s="49">
        <f>'calcule maf '!K78</f>
        <v>44.251840172900963</v>
      </c>
      <c r="L74" s="49">
        <f>'calcule maf '!L78</f>
        <v>46.464873933494538</v>
      </c>
      <c r="M74" s="49">
        <f>'calcule maf '!M78</f>
        <v>48.920877366089947</v>
      </c>
      <c r="N74" s="49">
        <f>'calcule maf '!N78</f>
        <v>51.61003246386985</v>
      </c>
      <c r="O74" s="49">
        <f>'calcule maf '!O78</f>
        <v>57.276248353568683</v>
      </c>
      <c r="P74" s="49">
        <f>'calcule maf '!P78</f>
        <v>61.443135339722843</v>
      </c>
      <c r="Q74" s="49">
        <f>'calcule maf '!Q78</f>
        <v>67.702552719200881</v>
      </c>
      <c r="R74" s="55">
        <f>'calcule maf '!R78</f>
        <v>67.702552719200881</v>
      </c>
      <c r="S74" s="55">
        <f>'calcule maf '!S78</f>
        <v>67.466230936819173</v>
      </c>
      <c r="T74" s="55">
        <f>'calcule maf '!T78</f>
        <v>71.787581699346418</v>
      </c>
    </row>
    <row r="75" spans="1:20" x14ac:dyDescent="0.25">
      <c r="A75" s="45">
        <f>'calcule maf '!A79</f>
        <v>4500</v>
      </c>
      <c r="B75" s="46">
        <f>'calcule maf '!B79</f>
        <v>29</v>
      </c>
      <c r="C75" s="58">
        <f>'calcule maf '!C79</f>
        <v>33.833333333333336</v>
      </c>
      <c r="D75" s="46">
        <f>'calcule maf '!D79</f>
        <v>29</v>
      </c>
      <c r="E75" s="58">
        <f>'calcule maf '!E79</f>
        <v>29</v>
      </c>
      <c r="F75" s="46">
        <f>'calcule maf '!F79</f>
        <v>28.999999999999996</v>
      </c>
      <c r="G75" s="59">
        <f>'calcule maf '!G79</f>
        <v>35.396518375241783</v>
      </c>
      <c r="H75" s="49">
        <f>'calcule maf '!H79</f>
        <v>37.610936380904931</v>
      </c>
      <c r="I75" s="49">
        <f>'calcule maf '!I79</f>
        <v>39.071805820878751</v>
      </c>
      <c r="J75" s="49">
        <f>'calcule maf '!J79</f>
        <v>41.288025971095877</v>
      </c>
      <c r="K75" s="49">
        <f>'calcule maf '!K79</f>
        <v>43.503673119202098</v>
      </c>
      <c r="L75" s="49">
        <f>'calcule maf '!L79</f>
        <v>45.718828071769245</v>
      </c>
      <c r="M75" s="49">
        <f>'calcule maf '!M79</f>
        <v>48.169363632945192</v>
      </c>
      <c r="N75" s="49">
        <f>'calcule maf '!N79</f>
        <v>50.84668700870936</v>
      </c>
      <c r="O75" s="49">
        <f>'calcule maf '!O79</f>
        <v>57.276248353568683</v>
      </c>
      <c r="P75" s="49">
        <f>'calcule maf '!P79</f>
        <v>61.443135339722843</v>
      </c>
      <c r="Q75" s="49">
        <f>'calcule maf '!Q79</f>
        <v>65.604549845968762</v>
      </c>
      <c r="R75" s="55">
        <f>'calcule maf '!R79</f>
        <v>65.604549845968762</v>
      </c>
      <c r="S75" s="55">
        <f>'calcule maf '!S79</f>
        <v>67.466230936819173</v>
      </c>
      <c r="T75" s="55">
        <f>'calcule maf '!T79</f>
        <v>71.787581699346418</v>
      </c>
    </row>
    <row r="76" spans="1:20" x14ac:dyDescent="0.25">
      <c r="A76" s="45">
        <f>'calcule maf '!A80</f>
        <v>5000</v>
      </c>
      <c r="B76" s="46">
        <f>'calcule maf '!B80</f>
        <v>29</v>
      </c>
      <c r="C76" s="58">
        <f>'calcule maf '!C80</f>
        <v>33.833333333333336</v>
      </c>
      <c r="D76" s="46">
        <f>'calcule maf '!D80</f>
        <v>29</v>
      </c>
      <c r="E76" s="58">
        <f>'calcule maf '!E80</f>
        <v>29</v>
      </c>
      <c r="F76" s="46">
        <f>'calcule maf '!F80</f>
        <v>28.999999999999996</v>
      </c>
      <c r="G76" s="59">
        <f>'calcule maf '!G80</f>
        <v>34.637223974763408</v>
      </c>
      <c r="H76" s="49">
        <f>'calcule maf '!H80</f>
        <v>36.082813013473547</v>
      </c>
      <c r="I76" s="49">
        <f>'calcule maf '!I80</f>
        <v>38.303561592618429</v>
      </c>
      <c r="J76" s="49">
        <f>'calcule maf '!J80</f>
        <v>40.523227306518194</v>
      </c>
      <c r="K76" s="49">
        <f>'calcule maf '!K80</f>
        <v>42.741971846227379</v>
      </c>
      <c r="L76" s="49">
        <f>'calcule maf '!L80</f>
        <v>45.718828071769245</v>
      </c>
      <c r="M76" s="49">
        <f>'calcule maf '!M80</f>
        <v>48.169363632945192</v>
      </c>
      <c r="N76" s="49">
        <f>'calcule maf '!N80</f>
        <v>51.61003246386985</v>
      </c>
      <c r="O76" s="49">
        <f>'calcule maf '!O80</f>
        <v>54.287718279500332</v>
      </c>
      <c r="P76" s="49">
        <f>'calcule maf '!P80</f>
        <v>56.172302655138893</v>
      </c>
      <c r="Q76" s="49">
        <f>'calcule maf '!Q80</f>
        <v>58.82352941176471</v>
      </c>
      <c r="R76" s="55">
        <f>'calcule maf '!R80</f>
        <v>63.144880174291941</v>
      </c>
      <c r="S76" s="55">
        <f>'calcule maf '!S80</f>
        <v>67.466230936819173</v>
      </c>
      <c r="T76" s="55">
        <f>'calcule maf '!T80</f>
        <v>71.787581699346418</v>
      </c>
    </row>
    <row r="77" spans="1:20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20" x14ac:dyDescent="0.25">
      <c r="A78" s="3" t="s">
        <v>0</v>
      </c>
      <c r="B78" s="48">
        <f>MAX(B61:T76)</f>
        <v>72.333333333333329</v>
      </c>
    </row>
    <row r="80" spans="1:20" x14ac:dyDescent="0.25">
      <c r="A80" s="6" t="s">
        <v>47</v>
      </c>
      <c r="B80" s="65" t="s">
        <v>53</v>
      </c>
      <c r="C80" s="65"/>
      <c r="D80" s="65"/>
      <c r="E80" s="65"/>
      <c r="F80" s="65"/>
      <c r="G80" s="65"/>
      <c r="H80" s="65"/>
      <c r="I80" s="66" t="s">
        <v>54</v>
      </c>
      <c r="J80" s="66"/>
      <c r="K80" s="66"/>
      <c r="L80" s="66"/>
      <c r="M80" s="66"/>
      <c r="N80" s="66"/>
      <c r="O80" s="66"/>
      <c r="P80" s="66"/>
    </row>
    <row r="82" spans="1:17" ht="25.5" x14ac:dyDescent="0.25">
      <c r="A82" s="1" t="s">
        <v>24</v>
      </c>
      <c r="B82" s="2">
        <v>0</v>
      </c>
      <c r="C82" s="2">
        <v>9</v>
      </c>
      <c r="D82" s="56">
        <v>14</v>
      </c>
      <c r="E82" s="2">
        <v>19</v>
      </c>
      <c r="F82" s="56">
        <v>24</v>
      </c>
      <c r="G82" s="2">
        <v>29</v>
      </c>
      <c r="H82" s="56">
        <v>34</v>
      </c>
      <c r="I82" s="2">
        <v>39</v>
      </c>
      <c r="J82" s="2">
        <v>49</v>
      </c>
      <c r="K82" s="2">
        <v>59</v>
      </c>
      <c r="L82" s="55">
        <f>((N82-K82)/3)+K82</f>
        <v>62.86274509803922</v>
      </c>
      <c r="M82" s="55">
        <f>N82-((N82-K82)/3)</f>
        <v>66.725490196078439</v>
      </c>
      <c r="N82" s="55">
        <f>X1</f>
        <v>70.588235294117652</v>
      </c>
      <c r="O82" s="5"/>
      <c r="P82" s="5"/>
      <c r="Q82" s="5"/>
    </row>
    <row r="83" spans="1:17" x14ac:dyDescent="0.25">
      <c r="A83" s="2">
        <v>0</v>
      </c>
      <c r="B83" s="47">
        <f>ori!B83</f>
        <v>1111</v>
      </c>
      <c r="C83" s="47">
        <f>ori!C83</f>
        <v>1112</v>
      </c>
      <c r="D83" s="56">
        <f>ori!D83</f>
        <v>1144</v>
      </c>
      <c r="E83" s="47">
        <f>ori!E83</f>
        <v>1174</v>
      </c>
      <c r="F83" s="56">
        <f>ori!F83</f>
        <v>1204</v>
      </c>
      <c r="G83" s="47">
        <f>ori!G83</f>
        <v>1234</v>
      </c>
      <c r="H83" s="56">
        <f>ori!H83</f>
        <v>1270</v>
      </c>
      <c r="I83" s="47">
        <f>ori!I83</f>
        <v>1270</v>
      </c>
      <c r="J83" s="47">
        <f>ori!J83</f>
        <v>1270</v>
      </c>
      <c r="K83" s="47">
        <f>ori!K83</f>
        <v>1270</v>
      </c>
      <c r="L83" s="35">
        <f>K83+(((N83-K83)/4)*2)</f>
        <v>1333.5</v>
      </c>
      <c r="M83" s="35">
        <f>K83+(((N83-K83)/4)*3)</f>
        <v>1365.25</v>
      </c>
      <c r="N83" s="35">
        <f>K83*1.1</f>
        <v>1397</v>
      </c>
      <c r="O83" s="5"/>
      <c r="P83" s="5"/>
      <c r="Q83" s="5"/>
    </row>
    <row r="84" spans="1:17" x14ac:dyDescent="0.25">
      <c r="A84" s="2">
        <v>200</v>
      </c>
      <c r="B84" s="47">
        <f>ori!B84</f>
        <v>1111</v>
      </c>
      <c r="C84" s="47">
        <f>ori!C84</f>
        <v>1112</v>
      </c>
      <c r="D84" s="56">
        <f>ori!D84</f>
        <v>1144</v>
      </c>
      <c r="E84" s="47">
        <f>ori!E84</f>
        <v>1174</v>
      </c>
      <c r="F84" s="56">
        <f>ori!F84</f>
        <v>1204</v>
      </c>
      <c r="G84" s="47">
        <f>ori!G84</f>
        <v>1234</v>
      </c>
      <c r="H84" s="56">
        <f>ori!H84</f>
        <v>1270</v>
      </c>
      <c r="I84" s="47">
        <f>ori!I84</f>
        <v>1270</v>
      </c>
      <c r="J84" s="47">
        <f>ori!J84</f>
        <v>1270</v>
      </c>
      <c r="K84" s="47">
        <f>ori!K84</f>
        <v>1270</v>
      </c>
      <c r="L84" s="35">
        <f t="shared" ref="L84:L98" si="5">K84+(((N84-K84)/4)*2)</f>
        <v>1333.5</v>
      </c>
      <c r="M84" s="35">
        <f t="shared" ref="M84:M98" si="6">K84+(((N84-K84)/4)*3)</f>
        <v>1365.25</v>
      </c>
      <c r="N84" s="35">
        <f t="shared" ref="N84:N98" si="7">K84*1.1</f>
        <v>1397</v>
      </c>
      <c r="O84" s="5"/>
      <c r="P84" s="5"/>
      <c r="Q84" s="5"/>
    </row>
    <row r="85" spans="1:17" x14ac:dyDescent="0.25">
      <c r="A85" s="2">
        <v>1000</v>
      </c>
      <c r="B85" s="47">
        <f>ori!B85</f>
        <v>1111</v>
      </c>
      <c r="C85" s="47">
        <f>ori!C85</f>
        <v>1142</v>
      </c>
      <c r="D85" s="56">
        <f>ori!D85</f>
        <v>1174</v>
      </c>
      <c r="E85" s="47">
        <f>ori!E85</f>
        <v>1204</v>
      </c>
      <c r="F85" s="56">
        <f>ori!F85</f>
        <v>1224</v>
      </c>
      <c r="G85" s="47">
        <f>ori!G85</f>
        <v>1254</v>
      </c>
      <c r="H85" s="56">
        <f>ori!H85</f>
        <v>1290</v>
      </c>
      <c r="I85" s="47">
        <f>ori!I85</f>
        <v>1320</v>
      </c>
      <c r="J85" s="47">
        <f>ori!J85</f>
        <v>1344</v>
      </c>
      <c r="K85" s="47">
        <f>ori!K85</f>
        <v>1344</v>
      </c>
      <c r="L85" s="35">
        <f t="shared" si="5"/>
        <v>1411.2</v>
      </c>
      <c r="M85" s="35">
        <f t="shared" si="6"/>
        <v>1444.8000000000002</v>
      </c>
      <c r="N85" s="35">
        <f t="shared" si="7"/>
        <v>1478.4</v>
      </c>
      <c r="O85" s="5"/>
      <c r="P85" s="5"/>
      <c r="Q85" s="5"/>
    </row>
    <row r="86" spans="1:17" x14ac:dyDescent="0.25">
      <c r="A86" s="2">
        <v>1500</v>
      </c>
      <c r="B86" s="47">
        <f>ori!B86</f>
        <v>1181</v>
      </c>
      <c r="C86" s="47">
        <f>ori!C86</f>
        <v>1230</v>
      </c>
      <c r="D86" s="56">
        <f>ori!D86</f>
        <v>1270</v>
      </c>
      <c r="E86" s="47">
        <f>ori!E86</f>
        <v>1320</v>
      </c>
      <c r="F86" s="56">
        <f>ori!F86</f>
        <v>1370</v>
      </c>
      <c r="G86" s="47">
        <f>ori!G86</f>
        <v>1410</v>
      </c>
      <c r="H86" s="56">
        <f>ori!H86</f>
        <v>1455</v>
      </c>
      <c r="I86" s="47">
        <f>ori!I86</f>
        <v>1495</v>
      </c>
      <c r="J86" s="47">
        <f>ori!J86</f>
        <v>1585</v>
      </c>
      <c r="K86" s="47">
        <f>ori!K86</f>
        <v>1680</v>
      </c>
      <c r="L86" s="35">
        <f t="shared" si="5"/>
        <v>1764</v>
      </c>
      <c r="M86" s="35">
        <f t="shared" si="6"/>
        <v>1806.0000000000002</v>
      </c>
      <c r="N86" s="35">
        <f t="shared" si="7"/>
        <v>1848.0000000000002</v>
      </c>
      <c r="O86" s="5"/>
      <c r="P86" s="5"/>
      <c r="Q86" s="5"/>
    </row>
    <row r="87" spans="1:17" x14ac:dyDescent="0.25">
      <c r="A87" s="2">
        <v>1750</v>
      </c>
      <c r="B87" s="47">
        <f>ori!B87</f>
        <v>1231</v>
      </c>
      <c r="C87" s="47">
        <f>ori!C87</f>
        <v>1280</v>
      </c>
      <c r="D87" s="56">
        <f>ori!D87</f>
        <v>1320</v>
      </c>
      <c r="E87" s="47">
        <f>ori!E87</f>
        <v>1370</v>
      </c>
      <c r="F87" s="56">
        <f>ori!F87</f>
        <v>1420</v>
      </c>
      <c r="G87" s="47">
        <f>ori!G87</f>
        <v>1483</v>
      </c>
      <c r="H87" s="56">
        <f>ori!H87</f>
        <v>1540</v>
      </c>
      <c r="I87" s="47">
        <f>ori!I87</f>
        <v>1600</v>
      </c>
      <c r="J87" s="47">
        <f>ori!J87</f>
        <v>1740</v>
      </c>
      <c r="K87" s="47">
        <f>ori!K87</f>
        <v>1915</v>
      </c>
      <c r="L87" s="35">
        <f t="shared" si="5"/>
        <v>2010.75</v>
      </c>
      <c r="M87" s="35">
        <f t="shared" si="6"/>
        <v>2058.625</v>
      </c>
      <c r="N87" s="35">
        <f t="shared" si="7"/>
        <v>2106.5</v>
      </c>
      <c r="O87" s="5"/>
      <c r="P87" s="5"/>
      <c r="Q87" s="5"/>
    </row>
    <row r="88" spans="1:17" x14ac:dyDescent="0.25">
      <c r="A88" s="2">
        <v>2000</v>
      </c>
      <c r="B88" s="47">
        <f>ori!B88</f>
        <v>1291</v>
      </c>
      <c r="C88" s="47">
        <f>ori!C88</f>
        <v>1350</v>
      </c>
      <c r="D88" s="56">
        <f>ori!D88</f>
        <v>1388</v>
      </c>
      <c r="E88" s="47">
        <f>ori!E88</f>
        <v>1420</v>
      </c>
      <c r="F88" s="56">
        <f>ori!F88</f>
        <v>1470</v>
      </c>
      <c r="G88" s="47">
        <f>ori!G88</f>
        <v>1530</v>
      </c>
      <c r="H88" s="56">
        <f>ori!H88</f>
        <v>1650</v>
      </c>
      <c r="I88" s="47">
        <f>ori!I88</f>
        <v>1800</v>
      </c>
      <c r="J88" s="47">
        <f>ori!J88</f>
        <v>1950</v>
      </c>
      <c r="K88" s="47">
        <f>ori!K88</f>
        <v>2000</v>
      </c>
      <c r="L88" s="35">
        <f t="shared" si="5"/>
        <v>2100</v>
      </c>
      <c r="M88" s="35">
        <f t="shared" si="6"/>
        <v>2150</v>
      </c>
      <c r="N88" s="35">
        <f t="shared" si="7"/>
        <v>2200</v>
      </c>
      <c r="O88" s="5"/>
      <c r="P88" s="5"/>
      <c r="Q88" s="5"/>
    </row>
    <row r="89" spans="1:17" x14ac:dyDescent="0.25">
      <c r="A89" s="2">
        <v>2250</v>
      </c>
      <c r="B89" s="47">
        <f>ori!B89</f>
        <v>1351</v>
      </c>
      <c r="C89" s="47">
        <f>ori!C89</f>
        <v>1420</v>
      </c>
      <c r="D89" s="56">
        <f>ori!D89</f>
        <v>1441</v>
      </c>
      <c r="E89" s="47">
        <f>ori!E89</f>
        <v>1471</v>
      </c>
      <c r="F89" s="56">
        <f>ori!F89</f>
        <v>1530</v>
      </c>
      <c r="G89" s="47">
        <f>ori!G89</f>
        <v>1590</v>
      </c>
      <c r="H89" s="56">
        <f>ori!H89</f>
        <v>1750</v>
      </c>
      <c r="I89" s="47">
        <f>ori!I89</f>
        <v>1900</v>
      </c>
      <c r="J89" s="47">
        <f>ori!J89</f>
        <v>2000</v>
      </c>
      <c r="K89" s="47">
        <f>ori!K89</f>
        <v>2000</v>
      </c>
      <c r="L89" s="35">
        <f t="shared" si="5"/>
        <v>2100</v>
      </c>
      <c r="M89" s="35">
        <f t="shared" si="6"/>
        <v>2150</v>
      </c>
      <c r="N89" s="35">
        <f t="shared" si="7"/>
        <v>2200</v>
      </c>
      <c r="O89" s="5"/>
      <c r="P89" s="5"/>
      <c r="Q89" s="5"/>
    </row>
    <row r="90" spans="1:17" x14ac:dyDescent="0.25">
      <c r="A90" s="2">
        <v>2500</v>
      </c>
      <c r="B90" s="47">
        <f>ori!B90</f>
        <v>1375</v>
      </c>
      <c r="C90" s="47">
        <f>ori!C90</f>
        <v>1446</v>
      </c>
      <c r="D90" s="56">
        <f>ori!D90</f>
        <v>1472</v>
      </c>
      <c r="E90" s="47">
        <f>ori!E90</f>
        <v>1515</v>
      </c>
      <c r="F90" s="56">
        <f>ori!F90</f>
        <v>1578</v>
      </c>
      <c r="G90" s="47">
        <f>ori!G90</f>
        <v>1640</v>
      </c>
      <c r="H90" s="56">
        <f>ori!H90</f>
        <v>1810</v>
      </c>
      <c r="I90" s="47">
        <f>ori!I90</f>
        <v>2000</v>
      </c>
      <c r="J90" s="47">
        <f>ori!J90</f>
        <v>2000</v>
      </c>
      <c r="K90" s="47">
        <f>ori!K90</f>
        <v>2000</v>
      </c>
      <c r="L90" s="35">
        <f t="shared" si="5"/>
        <v>2100</v>
      </c>
      <c r="M90" s="35">
        <f t="shared" si="6"/>
        <v>2150</v>
      </c>
      <c r="N90" s="35">
        <f t="shared" si="7"/>
        <v>2200</v>
      </c>
      <c r="O90" s="5"/>
      <c r="P90" s="5"/>
      <c r="Q90" s="5"/>
    </row>
    <row r="91" spans="1:17" x14ac:dyDescent="0.25">
      <c r="A91" s="2">
        <v>2750</v>
      </c>
      <c r="B91" s="47">
        <f>ori!B91</f>
        <v>1381</v>
      </c>
      <c r="C91" s="47">
        <f>ori!C91</f>
        <v>1383</v>
      </c>
      <c r="D91" s="56">
        <f>ori!D91</f>
        <v>1398</v>
      </c>
      <c r="E91" s="47">
        <f>ori!E91</f>
        <v>1391</v>
      </c>
      <c r="F91" s="56">
        <f>ori!F91</f>
        <v>1419</v>
      </c>
      <c r="G91" s="47">
        <f>ori!G91</f>
        <v>1500</v>
      </c>
      <c r="H91" s="56">
        <f>ori!H91</f>
        <v>1788</v>
      </c>
      <c r="I91" s="47">
        <f>ori!I91</f>
        <v>2000</v>
      </c>
      <c r="J91" s="47">
        <f>ori!J91</f>
        <v>2000</v>
      </c>
      <c r="K91" s="47">
        <f>ori!K91</f>
        <v>2000</v>
      </c>
      <c r="L91" s="35">
        <f t="shared" si="5"/>
        <v>2100</v>
      </c>
      <c r="M91" s="35">
        <f t="shared" si="6"/>
        <v>2150</v>
      </c>
      <c r="N91" s="35">
        <f t="shared" si="7"/>
        <v>2200</v>
      </c>
      <c r="O91" s="5"/>
      <c r="P91" s="5"/>
      <c r="Q91" s="5"/>
    </row>
    <row r="92" spans="1:17" x14ac:dyDescent="0.25">
      <c r="A92" s="2">
        <v>3000</v>
      </c>
      <c r="B92" s="47">
        <f>ori!B92</f>
        <v>1379</v>
      </c>
      <c r="C92" s="47">
        <f>ori!C92</f>
        <v>1386</v>
      </c>
      <c r="D92" s="56">
        <f>ori!D92</f>
        <v>1391</v>
      </c>
      <c r="E92" s="47">
        <f>ori!E92</f>
        <v>1400</v>
      </c>
      <c r="F92" s="56">
        <f>ori!F92</f>
        <v>1422</v>
      </c>
      <c r="G92" s="47">
        <f>ori!G92</f>
        <v>1507</v>
      </c>
      <c r="H92" s="56">
        <f>ori!H92</f>
        <v>1774</v>
      </c>
      <c r="I92" s="47">
        <f>ori!I92</f>
        <v>2000</v>
      </c>
      <c r="J92" s="47">
        <f>ori!J92</f>
        <v>2000</v>
      </c>
      <c r="K92" s="47">
        <f>ori!K92</f>
        <v>2000</v>
      </c>
      <c r="L92" s="35">
        <f t="shared" si="5"/>
        <v>2100</v>
      </c>
      <c r="M92" s="35">
        <f t="shared" si="6"/>
        <v>2150</v>
      </c>
      <c r="N92" s="35">
        <f t="shared" si="7"/>
        <v>2200</v>
      </c>
      <c r="O92" s="5"/>
      <c r="P92" s="5"/>
      <c r="Q92" s="5"/>
    </row>
    <row r="93" spans="1:17" x14ac:dyDescent="0.25">
      <c r="A93" s="2">
        <v>3250</v>
      </c>
      <c r="B93" s="47">
        <f>ori!B93</f>
        <v>1393</v>
      </c>
      <c r="C93" s="47">
        <f>ori!C93</f>
        <v>1396</v>
      </c>
      <c r="D93" s="56">
        <f>ori!D93</f>
        <v>1399</v>
      </c>
      <c r="E93" s="47">
        <f>ori!E93</f>
        <v>1400</v>
      </c>
      <c r="F93" s="56">
        <f>ori!F93</f>
        <v>1429</v>
      </c>
      <c r="G93" s="47">
        <f>ori!G93</f>
        <v>1519</v>
      </c>
      <c r="H93" s="56">
        <f>ori!H93</f>
        <v>1769</v>
      </c>
      <c r="I93" s="47">
        <f>ori!I93</f>
        <v>2000</v>
      </c>
      <c r="J93" s="47">
        <f>ori!J93</f>
        <v>2000</v>
      </c>
      <c r="K93" s="47">
        <f>ori!K93</f>
        <v>2000</v>
      </c>
      <c r="L93" s="35">
        <f t="shared" si="5"/>
        <v>2100</v>
      </c>
      <c r="M93" s="35">
        <f t="shared" si="6"/>
        <v>2150</v>
      </c>
      <c r="N93" s="35">
        <f t="shared" si="7"/>
        <v>2200</v>
      </c>
      <c r="O93" s="5"/>
      <c r="P93" s="5"/>
      <c r="Q93" s="5"/>
    </row>
    <row r="94" spans="1:17" x14ac:dyDescent="0.25">
      <c r="A94" s="2">
        <v>3500</v>
      </c>
      <c r="B94" s="47">
        <f>ori!B94</f>
        <v>1410</v>
      </c>
      <c r="C94" s="47">
        <f>ori!C94</f>
        <v>1411</v>
      </c>
      <c r="D94" s="56">
        <f>ori!D94</f>
        <v>1412</v>
      </c>
      <c r="E94" s="47">
        <f>ori!E94</f>
        <v>1420</v>
      </c>
      <c r="F94" s="56">
        <f>ori!F94</f>
        <v>1442</v>
      </c>
      <c r="G94" s="47">
        <f>ori!G94</f>
        <v>1526</v>
      </c>
      <c r="H94" s="56">
        <f>ori!H94</f>
        <v>1774</v>
      </c>
      <c r="I94" s="47">
        <f>ori!I94</f>
        <v>2000</v>
      </c>
      <c r="J94" s="47">
        <f>ori!J94</f>
        <v>2000</v>
      </c>
      <c r="K94" s="47">
        <f>ori!K94</f>
        <v>2000</v>
      </c>
      <c r="L94" s="35">
        <f t="shared" si="5"/>
        <v>2100</v>
      </c>
      <c r="M94" s="35">
        <f t="shared" si="6"/>
        <v>2150</v>
      </c>
      <c r="N94" s="35">
        <f t="shared" si="7"/>
        <v>2200</v>
      </c>
      <c r="O94" s="5"/>
      <c r="P94" s="5"/>
      <c r="Q94" s="5"/>
    </row>
    <row r="95" spans="1:17" x14ac:dyDescent="0.25">
      <c r="A95" s="2">
        <v>3750</v>
      </c>
      <c r="B95" s="47">
        <f>ori!B95</f>
        <v>1415</v>
      </c>
      <c r="C95" s="47">
        <f>ori!C95</f>
        <v>1424</v>
      </c>
      <c r="D95" s="56">
        <f>ori!D95</f>
        <v>1432</v>
      </c>
      <c r="E95" s="47">
        <f>ori!E95</f>
        <v>1442</v>
      </c>
      <c r="F95" s="56">
        <f>ori!F95</f>
        <v>1468</v>
      </c>
      <c r="G95" s="47">
        <f>ori!G95</f>
        <v>1542</v>
      </c>
      <c r="H95" s="56">
        <f>ori!H95</f>
        <v>1778</v>
      </c>
      <c r="I95" s="47">
        <f>ori!I95</f>
        <v>2000</v>
      </c>
      <c r="J95" s="47">
        <f>ori!J95</f>
        <v>2000</v>
      </c>
      <c r="K95" s="47">
        <f>ori!K95</f>
        <v>2000</v>
      </c>
      <c r="L95" s="35">
        <f t="shared" si="5"/>
        <v>2100</v>
      </c>
      <c r="M95" s="35">
        <f t="shared" si="6"/>
        <v>2150</v>
      </c>
      <c r="N95" s="35">
        <f t="shared" si="7"/>
        <v>2200</v>
      </c>
      <c r="O95" s="5"/>
      <c r="P95" s="5"/>
      <c r="Q95" s="5"/>
    </row>
    <row r="96" spans="1:17" x14ac:dyDescent="0.25">
      <c r="A96" s="2">
        <v>4000</v>
      </c>
      <c r="B96" s="47">
        <f>ori!B96</f>
        <v>1421</v>
      </c>
      <c r="C96" s="47">
        <f>ori!C96</f>
        <v>1450</v>
      </c>
      <c r="D96" s="56">
        <f>ori!D96</f>
        <v>1461</v>
      </c>
      <c r="E96" s="47">
        <f>ori!E96</f>
        <v>1490</v>
      </c>
      <c r="F96" s="56">
        <f>ori!F96</f>
        <v>1528</v>
      </c>
      <c r="G96" s="47">
        <f>ori!G96</f>
        <v>1610</v>
      </c>
      <c r="H96" s="56">
        <f>ori!H96</f>
        <v>1803</v>
      </c>
      <c r="I96" s="47">
        <f>ori!I96</f>
        <v>1976</v>
      </c>
      <c r="J96" s="47">
        <f>ori!J96</f>
        <v>1976</v>
      </c>
      <c r="K96" s="47">
        <f>ori!K96</f>
        <v>1976</v>
      </c>
      <c r="L96" s="35">
        <f t="shared" si="5"/>
        <v>2074.8000000000002</v>
      </c>
      <c r="M96" s="35">
        <f t="shared" si="6"/>
        <v>2124.2000000000003</v>
      </c>
      <c r="N96" s="35">
        <f t="shared" si="7"/>
        <v>2173.6000000000004</v>
      </c>
      <c r="O96" s="5"/>
      <c r="P96" s="5"/>
      <c r="Q96" s="5"/>
    </row>
    <row r="97" spans="1:17" x14ac:dyDescent="0.25">
      <c r="A97" s="2">
        <v>4500</v>
      </c>
      <c r="B97" s="47">
        <f>ori!B97</f>
        <v>1620</v>
      </c>
      <c r="C97" s="47">
        <f>ori!C97</f>
        <v>1687</v>
      </c>
      <c r="D97" s="56">
        <f>ori!D97</f>
        <v>1716</v>
      </c>
      <c r="E97" s="47">
        <f>ori!E97</f>
        <v>1745</v>
      </c>
      <c r="F97" s="56">
        <f>ori!F97</f>
        <v>1780</v>
      </c>
      <c r="G97" s="47">
        <f>ori!G97</f>
        <v>1820</v>
      </c>
      <c r="H97" s="56">
        <f>ori!H97</f>
        <v>1860</v>
      </c>
      <c r="I97" s="47">
        <f>ori!I97</f>
        <v>1900</v>
      </c>
      <c r="J97" s="47">
        <f>ori!J97</f>
        <v>1900</v>
      </c>
      <c r="K97" s="47">
        <f>ori!K97</f>
        <v>1900</v>
      </c>
      <c r="L97" s="35">
        <f t="shared" si="5"/>
        <v>1995</v>
      </c>
      <c r="M97" s="35">
        <f t="shared" si="6"/>
        <v>2042.5</v>
      </c>
      <c r="N97" s="35">
        <f t="shared" si="7"/>
        <v>2090</v>
      </c>
      <c r="O97" s="5"/>
      <c r="P97" s="5"/>
      <c r="Q97" s="5"/>
    </row>
    <row r="98" spans="1:17" x14ac:dyDescent="0.25">
      <c r="A98" s="2">
        <v>4750</v>
      </c>
      <c r="B98" s="47">
        <f>ori!B98</f>
        <v>1623</v>
      </c>
      <c r="C98" s="47">
        <f>ori!C98</f>
        <v>1691</v>
      </c>
      <c r="D98" s="56">
        <f>ori!D98</f>
        <v>1721</v>
      </c>
      <c r="E98" s="47">
        <f>ori!E98</f>
        <v>1751</v>
      </c>
      <c r="F98" s="56">
        <f>ori!F98</f>
        <v>1790</v>
      </c>
      <c r="G98" s="47">
        <f>ori!G98</f>
        <v>1826</v>
      </c>
      <c r="H98" s="56">
        <f>ori!H98</f>
        <v>1866</v>
      </c>
      <c r="I98" s="47">
        <f>ori!I98</f>
        <v>1866</v>
      </c>
      <c r="J98" s="47">
        <f>ori!J98</f>
        <v>1866</v>
      </c>
      <c r="K98" s="47">
        <f>ori!K98</f>
        <v>1866</v>
      </c>
      <c r="L98" s="35">
        <f t="shared" si="5"/>
        <v>1959.3000000000002</v>
      </c>
      <c r="M98" s="35">
        <f t="shared" si="6"/>
        <v>2005.9500000000003</v>
      </c>
      <c r="N98" s="35">
        <f t="shared" si="7"/>
        <v>2052.6000000000004</v>
      </c>
      <c r="O98" s="5"/>
      <c r="P98" s="5"/>
      <c r="Q98" s="5"/>
    </row>
    <row r="99" spans="1:17" x14ac:dyDescent="0.25">
      <c r="L99" s="5"/>
      <c r="M99" s="5"/>
      <c r="N99" s="5"/>
      <c r="O99" s="5"/>
      <c r="P99" s="5"/>
      <c r="Q99" s="5"/>
    </row>
    <row r="100" spans="1:17" ht="20.25" customHeight="1" x14ac:dyDescent="0.25">
      <c r="A100" s="54" t="s">
        <v>58</v>
      </c>
      <c r="B100" s="104">
        <f>MAX(B83:K98)*1.1</f>
        <v>2200</v>
      </c>
      <c r="C100" s="18" t="s">
        <v>25</v>
      </c>
      <c r="E100" s="105" t="s">
        <v>60</v>
      </c>
      <c r="F100" s="105"/>
      <c r="G100" s="105"/>
      <c r="H100" s="105"/>
      <c r="I100" s="105"/>
      <c r="J100" s="105"/>
      <c r="L100" s="5"/>
      <c r="M100" s="5"/>
      <c r="N100" s="5"/>
      <c r="O100" s="5"/>
      <c r="P100" s="5"/>
      <c r="Q100" s="5"/>
    </row>
    <row r="101" spans="1:17" x14ac:dyDescent="0.25">
      <c r="A101" s="15" t="s">
        <v>59</v>
      </c>
    </row>
  </sheetData>
  <sheetProtection password="CC5D" sheet="1" objects="1" scenarios="1" selectLockedCells="1"/>
  <mergeCells count="20">
    <mergeCell ref="E100:J100"/>
    <mergeCell ref="Y4:Y5"/>
    <mergeCell ref="R38:S38"/>
    <mergeCell ref="T38:U38"/>
    <mergeCell ref="R40:S40"/>
    <mergeCell ref="T40:U40"/>
    <mergeCell ref="R34:S34"/>
    <mergeCell ref="T34:U34"/>
    <mergeCell ref="R36:S36"/>
    <mergeCell ref="T36:U36"/>
    <mergeCell ref="X1:X2"/>
    <mergeCell ref="U4:W5"/>
    <mergeCell ref="X4:X5"/>
    <mergeCell ref="R32:S32"/>
    <mergeCell ref="T32:U32"/>
    <mergeCell ref="B80:H80"/>
    <mergeCell ref="I80:P80"/>
    <mergeCell ref="B58:H58"/>
    <mergeCell ref="I58:P58"/>
    <mergeCell ref="U1:W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"/>
  <sheetViews>
    <sheetView workbookViewId="0">
      <selection activeCell="U41" sqref="U41"/>
    </sheetView>
  </sheetViews>
  <sheetFormatPr baseColWidth="10" defaultRowHeight="15" x14ac:dyDescent="0.25"/>
  <cols>
    <col min="1" max="1" width="18.28515625" style="8" customWidth="1"/>
    <col min="2" max="19" width="11.42578125" style="8"/>
    <col min="20" max="20" width="13" style="8" customWidth="1"/>
    <col min="21" max="16384" width="11.42578125" style="8"/>
  </cols>
  <sheetData>
    <row r="1" spans="1:20" x14ac:dyDescent="0.25">
      <c r="A1" s="72" t="s">
        <v>26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20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20" ht="30" x14ac:dyDescent="0.25">
      <c r="A3" s="74" t="str">
        <f>ori!A60</f>
        <v xml:space="preserve">mm3/cp                            
tr/min  </v>
      </c>
      <c r="B3" s="74">
        <f>ori!B60</f>
        <v>250</v>
      </c>
      <c r="C3" s="74">
        <f>ori!C60</f>
        <v>300</v>
      </c>
      <c r="D3" s="74">
        <f>ori!D60</f>
        <v>350</v>
      </c>
      <c r="E3" s="74">
        <f>ori!E60</f>
        <v>400</v>
      </c>
      <c r="F3" s="74">
        <f>ori!F60</f>
        <v>450</v>
      </c>
      <c r="G3" s="74">
        <f>ori!G60</f>
        <v>510</v>
      </c>
      <c r="H3" s="74">
        <f>ori!H60</f>
        <v>540</v>
      </c>
      <c r="I3" s="74">
        <f>ori!I60</f>
        <v>570</v>
      </c>
      <c r="J3" s="74">
        <f>ori!J60</f>
        <v>600</v>
      </c>
      <c r="K3" s="74">
        <f>ori!K60</f>
        <v>630</v>
      </c>
      <c r="L3" s="74">
        <f>ori!L60</f>
        <v>660</v>
      </c>
      <c r="M3" s="74">
        <f>ori!M60</f>
        <v>700</v>
      </c>
      <c r="N3" s="74">
        <f>ori!N60</f>
        <v>750</v>
      </c>
      <c r="O3" s="74">
        <f>ori!O60</f>
        <v>800</v>
      </c>
      <c r="P3" s="74">
        <f>ori!P60</f>
        <v>850</v>
      </c>
      <c r="Q3" s="74">
        <f>ori!Q60</f>
        <v>900</v>
      </c>
    </row>
    <row r="4" spans="1:20" ht="18.75" customHeight="1" x14ac:dyDescent="0.25">
      <c r="A4" s="74">
        <f>ori!A61</f>
        <v>450</v>
      </c>
      <c r="B4" s="75">
        <f>ori!B61</f>
        <v>0</v>
      </c>
      <c r="C4" s="75">
        <f>ori!C61</f>
        <v>0</v>
      </c>
      <c r="D4" s="75">
        <f>ori!D61</f>
        <v>0</v>
      </c>
      <c r="E4" s="75">
        <f>ori!E61</f>
        <v>0</v>
      </c>
      <c r="F4" s="75">
        <f>ori!F61</f>
        <v>0</v>
      </c>
      <c r="G4" s="75">
        <f>ori!G61</f>
        <v>0</v>
      </c>
      <c r="H4" s="75">
        <f>ori!H61</f>
        <v>0</v>
      </c>
      <c r="I4" s="75">
        <f>ori!I61</f>
        <v>0</v>
      </c>
      <c r="J4" s="75">
        <f>ori!J61</f>
        <v>0</v>
      </c>
      <c r="K4" s="75">
        <f>ori!K61</f>
        <v>0</v>
      </c>
      <c r="L4" s="75">
        <f>ori!L61</f>
        <v>0</v>
      </c>
      <c r="M4" s="75">
        <f>ori!M61</f>
        <v>0</v>
      </c>
      <c r="N4" s="75">
        <f>ori!N61</f>
        <v>0</v>
      </c>
      <c r="O4" s="75">
        <f>ori!O61</f>
        <v>0</v>
      </c>
      <c r="P4" s="75">
        <f>ori!P61</f>
        <v>0</v>
      </c>
      <c r="Q4" s="75">
        <f>ori!Q61</f>
        <v>0</v>
      </c>
      <c r="S4" s="93"/>
      <c r="T4" s="43" t="s">
        <v>56</v>
      </c>
    </row>
    <row r="5" spans="1:20" ht="18" customHeight="1" x14ac:dyDescent="0.25">
      <c r="A5" s="74">
        <f>ori!A62</f>
        <v>451</v>
      </c>
      <c r="B5" s="75">
        <f>ori!B62</f>
        <v>62</v>
      </c>
      <c r="C5" s="75">
        <f>ori!C62</f>
        <v>62</v>
      </c>
      <c r="D5" s="75">
        <f>ori!D62</f>
        <v>62</v>
      </c>
      <c r="E5" s="75">
        <f>ori!E62</f>
        <v>62</v>
      </c>
      <c r="F5" s="75">
        <f>ori!F62</f>
        <v>62</v>
      </c>
      <c r="G5" s="75">
        <f>ori!G62</f>
        <v>62</v>
      </c>
      <c r="H5" s="75">
        <f>ori!H62</f>
        <v>62</v>
      </c>
      <c r="I5" s="75">
        <f>ori!I62</f>
        <v>62</v>
      </c>
      <c r="J5" s="75">
        <f>ori!J62</f>
        <v>62</v>
      </c>
      <c r="K5" s="75">
        <f>ori!K62</f>
        <v>62</v>
      </c>
      <c r="L5" s="75">
        <f>ori!L62</f>
        <v>62</v>
      </c>
      <c r="M5" s="75">
        <f>ori!M62</f>
        <v>62</v>
      </c>
      <c r="N5" s="75">
        <f>ori!N62</f>
        <v>62</v>
      </c>
      <c r="O5" s="75">
        <f>ori!O62</f>
        <v>62</v>
      </c>
      <c r="P5" s="75">
        <f>ori!P62</f>
        <v>62</v>
      </c>
      <c r="Q5" s="75">
        <f>ori!Q62</f>
        <v>62</v>
      </c>
    </row>
    <row r="6" spans="1:20" ht="18" customHeight="1" x14ac:dyDescent="0.25">
      <c r="A6" s="74">
        <f>ori!A63</f>
        <v>700</v>
      </c>
      <c r="B6" s="75">
        <f>ori!B63</f>
        <v>62</v>
      </c>
      <c r="C6" s="75">
        <f>ori!C63</f>
        <v>62</v>
      </c>
      <c r="D6" s="75">
        <f>ori!D63</f>
        <v>62</v>
      </c>
      <c r="E6" s="75">
        <f>ori!E63</f>
        <v>62</v>
      </c>
      <c r="F6" s="75">
        <f>ori!F63</f>
        <v>62</v>
      </c>
      <c r="G6" s="75">
        <f>ori!G63</f>
        <v>62</v>
      </c>
      <c r="H6" s="75">
        <f>ori!H63</f>
        <v>62</v>
      </c>
      <c r="I6" s="75">
        <f>ori!I63</f>
        <v>62</v>
      </c>
      <c r="J6" s="75">
        <f>ori!J63</f>
        <v>62</v>
      </c>
      <c r="K6" s="75">
        <f>ori!K63</f>
        <v>62</v>
      </c>
      <c r="L6" s="75">
        <f>ori!L63</f>
        <v>62</v>
      </c>
      <c r="M6" s="75">
        <f>ori!M63</f>
        <v>62</v>
      </c>
      <c r="N6" s="75">
        <f>ori!N63</f>
        <v>62</v>
      </c>
      <c r="O6" s="75">
        <f>ori!O63</f>
        <v>62</v>
      </c>
      <c r="P6" s="75">
        <f>ori!P63</f>
        <v>62</v>
      </c>
      <c r="Q6" s="75">
        <f>ori!Q63</f>
        <v>62</v>
      </c>
    </row>
    <row r="7" spans="1:20" ht="18.75" customHeight="1" x14ac:dyDescent="0.25">
      <c r="A7" s="74">
        <f>ori!A64</f>
        <v>750</v>
      </c>
      <c r="B7" s="75">
        <f>ori!B64</f>
        <v>28</v>
      </c>
      <c r="C7" s="75">
        <f>ori!C64</f>
        <v>28</v>
      </c>
      <c r="D7" s="75">
        <f>ori!D64</f>
        <v>28</v>
      </c>
      <c r="E7" s="75">
        <f>ori!E64</f>
        <v>28</v>
      </c>
      <c r="F7" s="75">
        <f>ori!F64</f>
        <v>29</v>
      </c>
      <c r="G7" s="75">
        <f>ori!G64</f>
        <v>33</v>
      </c>
      <c r="H7" s="75">
        <f>ori!H64</f>
        <v>43</v>
      </c>
      <c r="I7" s="75">
        <f>ori!I64</f>
        <v>52</v>
      </c>
      <c r="J7" s="75">
        <f>ori!J64</f>
        <v>55</v>
      </c>
      <c r="K7" s="75">
        <f>ori!K64</f>
        <v>57</v>
      </c>
      <c r="L7" s="75">
        <f>ori!L64</f>
        <v>58</v>
      </c>
      <c r="M7" s="75">
        <f>ori!M64</f>
        <v>59</v>
      </c>
      <c r="N7" s="75">
        <f>ori!N64</f>
        <v>60</v>
      </c>
      <c r="O7" s="75">
        <f>ori!O64</f>
        <v>61</v>
      </c>
      <c r="P7" s="75">
        <f>ori!P64</f>
        <v>61</v>
      </c>
      <c r="Q7" s="75">
        <f>ori!Q64</f>
        <v>62</v>
      </c>
    </row>
    <row r="8" spans="1:20" ht="16.5" customHeight="1" x14ac:dyDescent="0.25">
      <c r="A8" s="74">
        <f>ori!A65</f>
        <v>1000</v>
      </c>
      <c r="B8" s="75">
        <f>ori!B65</f>
        <v>28</v>
      </c>
      <c r="C8" s="75">
        <f>ori!C65</f>
        <v>28</v>
      </c>
      <c r="D8" s="75">
        <f>ori!D65</f>
        <v>28</v>
      </c>
      <c r="E8" s="75">
        <f>ori!E65</f>
        <v>28</v>
      </c>
      <c r="F8" s="75">
        <f>ori!F65</f>
        <v>29</v>
      </c>
      <c r="G8" s="75">
        <f>ori!G65</f>
        <v>33</v>
      </c>
      <c r="H8" s="75">
        <f>ori!H65</f>
        <v>43</v>
      </c>
      <c r="I8" s="75">
        <f>ori!I65</f>
        <v>52</v>
      </c>
      <c r="J8" s="75">
        <f>ori!J65</f>
        <v>55</v>
      </c>
      <c r="K8" s="75">
        <f>ori!K65</f>
        <v>57</v>
      </c>
      <c r="L8" s="75">
        <f>ori!L65</f>
        <v>58</v>
      </c>
      <c r="M8" s="75">
        <f>ori!M65</f>
        <v>59</v>
      </c>
      <c r="N8" s="75">
        <f>ori!N65</f>
        <v>60</v>
      </c>
      <c r="O8" s="75">
        <f>ori!O65</f>
        <v>61</v>
      </c>
      <c r="P8" s="75">
        <f>ori!P65</f>
        <v>62</v>
      </c>
      <c r="Q8" s="75">
        <f>ori!Q65</f>
        <v>62</v>
      </c>
    </row>
    <row r="9" spans="1:20" ht="19.5" customHeight="1" x14ac:dyDescent="0.25">
      <c r="A9" s="74">
        <f>ori!A66</f>
        <v>1250</v>
      </c>
      <c r="B9" s="75">
        <f>ori!B66</f>
        <v>29</v>
      </c>
      <c r="C9" s="75">
        <f>ori!C66</f>
        <v>31</v>
      </c>
      <c r="D9" s="75">
        <f>ori!D66</f>
        <v>31</v>
      </c>
      <c r="E9" s="75">
        <f>ori!E66</f>
        <v>31</v>
      </c>
      <c r="F9" s="75">
        <f>ori!F66</f>
        <v>32</v>
      </c>
      <c r="G9" s="75">
        <f>ori!G66</f>
        <v>34</v>
      </c>
      <c r="H9" s="75">
        <f>ori!H66</f>
        <v>35</v>
      </c>
      <c r="I9" s="75">
        <f>ori!I66</f>
        <v>41</v>
      </c>
      <c r="J9" s="75">
        <f>ori!J66</f>
        <v>46</v>
      </c>
      <c r="K9" s="75">
        <f>ori!K66</f>
        <v>50</v>
      </c>
      <c r="L9" s="75">
        <f>ori!L66</f>
        <v>54</v>
      </c>
      <c r="M9" s="75">
        <f>ori!M66</f>
        <v>57</v>
      </c>
      <c r="N9" s="75">
        <f>ori!N66</f>
        <v>60</v>
      </c>
      <c r="O9" s="75">
        <f>ori!O66</f>
        <v>61</v>
      </c>
      <c r="P9" s="75">
        <f>ori!P66</f>
        <v>62</v>
      </c>
      <c r="Q9" s="75">
        <f>ori!Q66</f>
        <v>63</v>
      </c>
    </row>
    <row r="10" spans="1:20" ht="20.25" customHeight="1" x14ac:dyDescent="0.25">
      <c r="A10" s="74">
        <f>ori!A67</f>
        <v>1500</v>
      </c>
      <c r="B10" s="75">
        <f>ori!B67</f>
        <v>29</v>
      </c>
      <c r="C10" s="75">
        <f>ori!C67</f>
        <v>33</v>
      </c>
      <c r="D10" s="75">
        <f>ori!D67</f>
        <v>33</v>
      </c>
      <c r="E10" s="75">
        <f>ori!E67</f>
        <v>33</v>
      </c>
      <c r="F10" s="75">
        <f>ori!F67</f>
        <v>33</v>
      </c>
      <c r="G10" s="75">
        <f>ori!G67</f>
        <v>33</v>
      </c>
      <c r="H10" s="75">
        <f>ori!H67</f>
        <v>33</v>
      </c>
      <c r="I10" s="75">
        <f>ori!I67</f>
        <v>38</v>
      </c>
      <c r="J10" s="75">
        <f>ori!J67</f>
        <v>42</v>
      </c>
      <c r="K10" s="75">
        <f>ori!K67</f>
        <v>45</v>
      </c>
      <c r="L10" s="75">
        <f>ori!L67</f>
        <v>48</v>
      </c>
      <c r="M10" s="75">
        <f>ori!M67</f>
        <v>52</v>
      </c>
      <c r="N10" s="75">
        <f>ori!N67</f>
        <v>56</v>
      </c>
      <c r="O10" s="75">
        <f>ori!O67</f>
        <v>59</v>
      </c>
      <c r="P10" s="75">
        <f>ori!P67</f>
        <v>63</v>
      </c>
      <c r="Q10" s="75">
        <f>ori!Q67</f>
        <v>63</v>
      </c>
    </row>
    <row r="11" spans="1:20" ht="18" customHeight="1" x14ac:dyDescent="0.25">
      <c r="A11" s="74">
        <f>ori!A68</f>
        <v>1750</v>
      </c>
      <c r="B11" s="75">
        <f>ori!B68</f>
        <v>29</v>
      </c>
      <c r="C11" s="75">
        <f>ori!C68</f>
        <v>32</v>
      </c>
      <c r="D11" s="75">
        <f>ori!D68</f>
        <v>32</v>
      </c>
      <c r="E11" s="75">
        <f>ori!E68</f>
        <v>32</v>
      </c>
      <c r="F11" s="75">
        <f>ori!F68</f>
        <v>33</v>
      </c>
      <c r="G11" s="75">
        <f>ori!G68</f>
        <v>33</v>
      </c>
      <c r="H11" s="75">
        <f>ori!H68</f>
        <v>34</v>
      </c>
      <c r="I11" s="75">
        <f>ori!I68</f>
        <v>35</v>
      </c>
      <c r="J11" s="75">
        <f>ori!J68</f>
        <v>37</v>
      </c>
      <c r="K11" s="75">
        <f>ori!K68</f>
        <v>40</v>
      </c>
      <c r="L11" s="75">
        <f>ori!L68</f>
        <v>43</v>
      </c>
      <c r="M11" s="75">
        <f>ori!M68</f>
        <v>49</v>
      </c>
      <c r="N11" s="75">
        <f>ori!N68</f>
        <v>53</v>
      </c>
      <c r="O11" s="75">
        <f>ori!O68</f>
        <v>59</v>
      </c>
      <c r="P11" s="75">
        <f>ori!P68</f>
        <v>62</v>
      </c>
      <c r="Q11" s="75">
        <f>ori!Q68</f>
        <v>63</v>
      </c>
    </row>
    <row r="12" spans="1:20" ht="18.75" customHeight="1" x14ac:dyDescent="0.25">
      <c r="A12" s="74">
        <f>ori!A69</f>
        <v>2000</v>
      </c>
      <c r="B12" s="75">
        <f>ori!B69</f>
        <v>29</v>
      </c>
      <c r="C12" s="75">
        <f>ori!C69</f>
        <v>30</v>
      </c>
      <c r="D12" s="75">
        <f>ori!D69</f>
        <v>30</v>
      </c>
      <c r="E12" s="75">
        <f>ori!E69</f>
        <v>30</v>
      </c>
      <c r="F12" s="75">
        <f>ori!F69</f>
        <v>31</v>
      </c>
      <c r="G12" s="75">
        <f>ori!G69</f>
        <v>32</v>
      </c>
      <c r="H12" s="75">
        <f>ori!H69</f>
        <v>33</v>
      </c>
      <c r="I12" s="75">
        <f>ori!I69</f>
        <v>34</v>
      </c>
      <c r="J12" s="75">
        <f>ori!J69</f>
        <v>36</v>
      </c>
      <c r="K12" s="75">
        <f>ori!K69</f>
        <v>39</v>
      </c>
      <c r="L12" s="75">
        <f>ori!L69</f>
        <v>43</v>
      </c>
      <c r="M12" s="75">
        <f>ori!M69</f>
        <v>48</v>
      </c>
      <c r="N12" s="75">
        <f>ori!N69</f>
        <v>53</v>
      </c>
      <c r="O12" s="75">
        <f>ori!O69</f>
        <v>58</v>
      </c>
      <c r="P12" s="75">
        <f>ori!P69</f>
        <v>61</v>
      </c>
      <c r="Q12" s="75">
        <f>ori!Q69</f>
        <v>63</v>
      </c>
    </row>
    <row r="13" spans="1:20" ht="17.25" customHeight="1" x14ac:dyDescent="0.25">
      <c r="A13" s="74">
        <f>ori!A70</f>
        <v>2250</v>
      </c>
      <c r="B13" s="75">
        <f>ori!B70</f>
        <v>29</v>
      </c>
      <c r="C13" s="75">
        <f>ori!C70</f>
        <v>29</v>
      </c>
      <c r="D13" s="75">
        <f>ori!D70</f>
        <v>29</v>
      </c>
      <c r="E13" s="75">
        <f>ori!E70</f>
        <v>29</v>
      </c>
      <c r="F13" s="75">
        <f>ori!F70</f>
        <v>29</v>
      </c>
      <c r="G13" s="75">
        <f>ori!G70</f>
        <v>31</v>
      </c>
      <c r="H13" s="75">
        <f>ori!H70</f>
        <v>33</v>
      </c>
      <c r="I13" s="75">
        <f>ori!I70</f>
        <v>35</v>
      </c>
      <c r="J13" s="75">
        <f>ori!J70</f>
        <v>37</v>
      </c>
      <c r="K13" s="75">
        <f>ori!K70</f>
        <v>40</v>
      </c>
      <c r="L13" s="75">
        <f>ori!L70</f>
        <v>43</v>
      </c>
      <c r="M13" s="75">
        <f>ori!M70</f>
        <v>48</v>
      </c>
      <c r="N13" s="75">
        <f>ori!N70</f>
        <v>52</v>
      </c>
      <c r="O13" s="75">
        <f>ori!O70</f>
        <v>56</v>
      </c>
      <c r="P13" s="75">
        <f>ori!P70</f>
        <v>59</v>
      </c>
      <c r="Q13" s="75">
        <f>ori!Q70</f>
        <v>62</v>
      </c>
    </row>
    <row r="14" spans="1:20" ht="17.25" customHeight="1" x14ac:dyDescent="0.25">
      <c r="A14" s="74">
        <f>ori!A71</f>
        <v>2500</v>
      </c>
      <c r="B14" s="75">
        <f>ori!B71</f>
        <v>29</v>
      </c>
      <c r="C14" s="75">
        <f>ori!C71</f>
        <v>29</v>
      </c>
      <c r="D14" s="75">
        <f>ori!D71</f>
        <v>29</v>
      </c>
      <c r="E14" s="75">
        <f>ori!E71</f>
        <v>29</v>
      </c>
      <c r="F14" s="75">
        <f>ori!F71</f>
        <v>29</v>
      </c>
      <c r="G14" s="75">
        <f>ori!G71</f>
        <v>31</v>
      </c>
      <c r="H14" s="75">
        <f>ori!H71</f>
        <v>33</v>
      </c>
      <c r="I14" s="75">
        <f>ori!I71</f>
        <v>35</v>
      </c>
      <c r="J14" s="75">
        <f>ori!J71</f>
        <v>37</v>
      </c>
      <c r="K14" s="75">
        <f>ori!K71</f>
        <v>40</v>
      </c>
      <c r="L14" s="75">
        <f>ori!L71</f>
        <v>43</v>
      </c>
      <c r="M14" s="75">
        <f>ori!M71</f>
        <v>47</v>
      </c>
      <c r="N14" s="75">
        <f>ori!N71</f>
        <v>51</v>
      </c>
      <c r="O14" s="75">
        <f>ori!O71</f>
        <v>54</v>
      </c>
      <c r="P14" s="75">
        <f>ori!P71</f>
        <v>59</v>
      </c>
      <c r="Q14" s="75">
        <f>ori!Q71</f>
        <v>62</v>
      </c>
    </row>
    <row r="15" spans="1:20" ht="19.5" customHeight="1" x14ac:dyDescent="0.25">
      <c r="A15" s="74">
        <f>ori!A72</f>
        <v>3000</v>
      </c>
      <c r="B15" s="75">
        <f>ori!B72</f>
        <v>29</v>
      </c>
      <c r="C15" s="75">
        <f>ori!C72</f>
        <v>29</v>
      </c>
      <c r="D15" s="75">
        <f>ori!D72</f>
        <v>29</v>
      </c>
      <c r="E15" s="75">
        <f>ori!E72</f>
        <v>29</v>
      </c>
      <c r="F15" s="75">
        <f>ori!F72</f>
        <v>29</v>
      </c>
      <c r="G15" s="75">
        <f>ori!G72</f>
        <v>31</v>
      </c>
      <c r="H15" s="75">
        <f>ori!H72</f>
        <v>33</v>
      </c>
      <c r="I15" s="75">
        <f>ori!I72</f>
        <v>35</v>
      </c>
      <c r="J15" s="75">
        <f>ori!J72</f>
        <v>38</v>
      </c>
      <c r="K15" s="75">
        <f>ori!K72</f>
        <v>40</v>
      </c>
      <c r="L15" s="75">
        <f>ori!L72</f>
        <v>43</v>
      </c>
      <c r="M15" s="75">
        <f>ori!M72</f>
        <v>46</v>
      </c>
      <c r="N15" s="75">
        <f>ori!N72</f>
        <v>50</v>
      </c>
      <c r="O15" s="75">
        <f>ori!O72</f>
        <v>53</v>
      </c>
      <c r="P15" s="75">
        <f>ori!P72</f>
        <v>57</v>
      </c>
      <c r="Q15" s="75">
        <f>ori!Q72</f>
        <v>63</v>
      </c>
    </row>
    <row r="16" spans="1:20" ht="17.25" customHeight="1" x14ac:dyDescent="0.25">
      <c r="A16" s="74">
        <f>ori!A73</f>
        <v>3500</v>
      </c>
      <c r="B16" s="75">
        <f>ori!B73</f>
        <v>29</v>
      </c>
      <c r="C16" s="75">
        <f>ori!C73</f>
        <v>29</v>
      </c>
      <c r="D16" s="75">
        <f>ori!D73</f>
        <v>29</v>
      </c>
      <c r="E16" s="75">
        <f>ori!E73</f>
        <v>29</v>
      </c>
      <c r="F16" s="75">
        <f>ori!F73</f>
        <v>30</v>
      </c>
      <c r="G16" s="75">
        <f>ori!G73</f>
        <v>33</v>
      </c>
      <c r="H16" s="75">
        <f>ori!H73</f>
        <v>35</v>
      </c>
      <c r="I16" s="75">
        <f>ori!I73</f>
        <v>37</v>
      </c>
      <c r="J16" s="75">
        <f>ori!J73</f>
        <v>40</v>
      </c>
      <c r="K16" s="75">
        <f>ori!K73</f>
        <v>42</v>
      </c>
      <c r="L16" s="75">
        <f>ori!L73</f>
        <v>44</v>
      </c>
      <c r="M16" s="75">
        <f>ori!M73</f>
        <v>46</v>
      </c>
      <c r="N16" s="75">
        <f>ori!N73</f>
        <v>48</v>
      </c>
      <c r="O16" s="75">
        <f>ori!O73</f>
        <v>52</v>
      </c>
      <c r="P16" s="75">
        <f>ori!P73</f>
        <v>57</v>
      </c>
      <c r="Q16" s="75">
        <f>ori!Q73</f>
        <v>64</v>
      </c>
    </row>
    <row r="17" spans="1:21" ht="15.75" customHeight="1" x14ac:dyDescent="0.25">
      <c r="A17" s="74">
        <f>ori!A74</f>
        <v>4000</v>
      </c>
      <c r="B17" s="75">
        <f>ori!B74</f>
        <v>29</v>
      </c>
      <c r="C17" s="75">
        <f>ori!C74</f>
        <v>29</v>
      </c>
      <c r="D17" s="75">
        <f>ori!D74</f>
        <v>29</v>
      </c>
      <c r="E17" s="75">
        <f>ori!E74</f>
        <v>29</v>
      </c>
      <c r="F17" s="75">
        <f>ori!F74</f>
        <v>29</v>
      </c>
      <c r="G17" s="75">
        <f>ori!G74</f>
        <v>31</v>
      </c>
      <c r="H17" s="75">
        <f>ori!H74</f>
        <v>33</v>
      </c>
      <c r="I17" s="75">
        <f>ori!I74</f>
        <v>35</v>
      </c>
      <c r="J17" s="75">
        <f>ori!J74</f>
        <v>38</v>
      </c>
      <c r="K17" s="75">
        <f>ori!K74</f>
        <v>39</v>
      </c>
      <c r="L17" s="75">
        <f>ori!L74</f>
        <v>41</v>
      </c>
      <c r="M17" s="75">
        <f>ori!M74</f>
        <v>43</v>
      </c>
      <c r="N17" s="75">
        <f>ori!N74</f>
        <v>45</v>
      </c>
      <c r="O17" s="75">
        <f>ori!O74</f>
        <v>51</v>
      </c>
      <c r="P17" s="75">
        <f>ori!P74</f>
        <v>55</v>
      </c>
      <c r="Q17" s="75">
        <f>ori!Q74</f>
        <v>62</v>
      </c>
    </row>
    <row r="18" spans="1:21" x14ac:dyDescent="0.25">
      <c r="A18" s="74">
        <f>ori!A75</f>
        <v>4500</v>
      </c>
      <c r="B18" s="75">
        <f>ori!B75</f>
        <v>29</v>
      </c>
      <c r="C18" s="75">
        <f>ori!C75</f>
        <v>29</v>
      </c>
      <c r="D18" s="75">
        <f>ori!D75</f>
        <v>29</v>
      </c>
      <c r="E18" s="75">
        <f>ori!E75</f>
        <v>29</v>
      </c>
      <c r="F18" s="75">
        <f>ori!F75</f>
        <v>29</v>
      </c>
      <c r="G18" s="75">
        <f>ori!G75</f>
        <v>31</v>
      </c>
      <c r="H18" s="75">
        <f>ori!H75</f>
        <v>33</v>
      </c>
      <c r="I18" s="75">
        <f>ori!I75</f>
        <v>34</v>
      </c>
      <c r="J18" s="75">
        <f>ori!J75</f>
        <v>36</v>
      </c>
      <c r="K18" s="75">
        <f>ori!K75</f>
        <v>38</v>
      </c>
      <c r="L18" s="75">
        <f>ori!L75</f>
        <v>40</v>
      </c>
      <c r="M18" s="75">
        <f>ori!M75</f>
        <v>42</v>
      </c>
      <c r="N18" s="75">
        <f>ori!N75</f>
        <v>44</v>
      </c>
      <c r="O18" s="75">
        <f>ori!O75</f>
        <v>51</v>
      </c>
      <c r="P18" s="75">
        <f>ori!P75</f>
        <v>55</v>
      </c>
      <c r="Q18" s="75">
        <f>ori!Q75</f>
        <v>59</v>
      </c>
    </row>
    <row r="19" spans="1:21" x14ac:dyDescent="0.25">
      <c r="A19" s="74">
        <f>ori!A76</f>
        <v>5000</v>
      </c>
      <c r="B19" s="75">
        <f>ori!B76</f>
        <v>29</v>
      </c>
      <c r="C19" s="75">
        <f>ori!C76</f>
        <v>29</v>
      </c>
      <c r="D19" s="75">
        <f>ori!D76</f>
        <v>29</v>
      </c>
      <c r="E19" s="75">
        <f>ori!E76</f>
        <v>29</v>
      </c>
      <c r="F19" s="75">
        <f>ori!F76</f>
        <v>29</v>
      </c>
      <c r="G19" s="75">
        <f>ori!G76</f>
        <v>30</v>
      </c>
      <c r="H19" s="75">
        <f>ori!H76</f>
        <v>31</v>
      </c>
      <c r="I19" s="75">
        <f>ori!I76</f>
        <v>33</v>
      </c>
      <c r="J19" s="75">
        <f>ori!J76</f>
        <v>35</v>
      </c>
      <c r="K19" s="75">
        <f>ori!K76</f>
        <v>37</v>
      </c>
      <c r="L19" s="75">
        <f>ori!L76</f>
        <v>40</v>
      </c>
      <c r="M19" s="75">
        <f>ori!M76</f>
        <v>42</v>
      </c>
      <c r="N19" s="75">
        <f>ori!N76</f>
        <v>45</v>
      </c>
      <c r="O19" s="75">
        <f>ori!O76</f>
        <v>47</v>
      </c>
      <c r="P19" s="75">
        <f>ori!P76</f>
        <v>48</v>
      </c>
      <c r="Q19" s="75">
        <f>ori!Q76</f>
        <v>50</v>
      </c>
    </row>
    <row r="20" spans="1:21" x14ac:dyDescent="0.2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</row>
    <row r="21" spans="1:21" x14ac:dyDescent="0.25">
      <c r="A21" s="72" t="s">
        <v>28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</row>
    <row r="22" spans="1:21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</row>
    <row r="23" spans="1:21" x14ac:dyDescent="0.25">
      <c r="A23" s="76" t="s">
        <v>40</v>
      </c>
      <c r="B23" s="76">
        <f>B3</f>
        <v>250</v>
      </c>
      <c r="C23" s="76">
        <f t="shared" ref="C23:Q23" si="0">C3</f>
        <v>300</v>
      </c>
      <c r="D23" s="76">
        <f t="shared" si="0"/>
        <v>350</v>
      </c>
      <c r="E23" s="76">
        <f t="shared" si="0"/>
        <v>400</v>
      </c>
      <c r="F23" s="76">
        <f t="shared" si="0"/>
        <v>450</v>
      </c>
      <c r="G23" s="76">
        <f t="shared" si="0"/>
        <v>510</v>
      </c>
      <c r="H23" s="76">
        <f t="shared" si="0"/>
        <v>540</v>
      </c>
      <c r="I23" s="76">
        <f t="shared" si="0"/>
        <v>570</v>
      </c>
      <c r="J23" s="76">
        <f t="shared" si="0"/>
        <v>600</v>
      </c>
      <c r="K23" s="76">
        <f t="shared" si="0"/>
        <v>630</v>
      </c>
      <c r="L23" s="76">
        <f t="shared" si="0"/>
        <v>660</v>
      </c>
      <c r="M23" s="76">
        <f t="shared" si="0"/>
        <v>700</v>
      </c>
      <c r="N23" s="76">
        <f t="shared" si="0"/>
        <v>750</v>
      </c>
      <c r="O23" s="76">
        <f t="shared" si="0"/>
        <v>800</v>
      </c>
      <c r="P23" s="76">
        <f t="shared" si="0"/>
        <v>850</v>
      </c>
      <c r="Q23" s="76">
        <f t="shared" si="0"/>
        <v>900</v>
      </c>
    </row>
    <row r="24" spans="1:21" x14ac:dyDescent="0.25">
      <c r="A24" s="76">
        <f>A4</f>
        <v>450</v>
      </c>
      <c r="B24" s="77" t="e">
        <f>B23/B4/0.85</f>
        <v>#DIV/0!</v>
      </c>
      <c r="C24" s="77" t="e">
        <f t="shared" ref="C24:Q24" si="1">C23/C4/0.85</f>
        <v>#DIV/0!</v>
      </c>
      <c r="D24" s="77" t="e">
        <f t="shared" si="1"/>
        <v>#DIV/0!</v>
      </c>
      <c r="E24" s="77" t="e">
        <f t="shared" si="1"/>
        <v>#DIV/0!</v>
      </c>
      <c r="F24" s="77" t="e">
        <f t="shared" si="1"/>
        <v>#DIV/0!</v>
      </c>
      <c r="G24" s="77" t="e">
        <f t="shared" si="1"/>
        <v>#DIV/0!</v>
      </c>
      <c r="H24" s="77" t="e">
        <f t="shared" si="1"/>
        <v>#DIV/0!</v>
      </c>
      <c r="I24" s="77" t="e">
        <f t="shared" si="1"/>
        <v>#DIV/0!</v>
      </c>
      <c r="J24" s="77" t="e">
        <f t="shared" si="1"/>
        <v>#DIV/0!</v>
      </c>
      <c r="K24" s="77" t="e">
        <f t="shared" si="1"/>
        <v>#DIV/0!</v>
      </c>
      <c r="L24" s="77" t="e">
        <f t="shared" si="1"/>
        <v>#DIV/0!</v>
      </c>
      <c r="M24" s="77" t="e">
        <f t="shared" si="1"/>
        <v>#DIV/0!</v>
      </c>
      <c r="N24" s="77" t="e">
        <f t="shared" si="1"/>
        <v>#DIV/0!</v>
      </c>
      <c r="O24" s="78" t="e">
        <f t="shared" si="1"/>
        <v>#DIV/0!</v>
      </c>
      <c r="P24" s="78" t="e">
        <f t="shared" si="1"/>
        <v>#DIV/0!</v>
      </c>
      <c r="Q24" s="78" t="e">
        <f t="shared" si="1"/>
        <v>#DIV/0!</v>
      </c>
      <c r="R24" s="13"/>
    </row>
    <row r="25" spans="1:21" x14ac:dyDescent="0.25">
      <c r="A25" s="76">
        <f t="shared" ref="A25:A39" si="2">A5</f>
        <v>451</v>
      </c>
      <c r="B25" s="77">
        <f>B3/B5/0.85</f>
        <v>4.7438330170777991</v>
      </c>
      <c r="C25" s="77">
        <f t="shared" ref="C25:Q25" si="3">C3/C5/0.85</f>
        <v>5.6925996204933593</v>
      </c>
      <c r="D25" s="77">
        <f t="shared" si="3"/>
        <v>6.6413662239089186</v>
      </c>
      <c r="E25" s="77">
        <f t="shared" si="3"/>
        <v>7.5901328273244779</v>
      </c>
      <c r="F25" s="77">
        <f t="shared" si="3"/>
        <v>8.5388994307400381</v>
      </c>
      <c r="G25" s="77">
        <f t="shared" si="3"/>
        <v>9.67741935483871</v>
      </c>
      <c r="H25" s="77">
        <f t="shared" si="3"/>
        <v>10.246679316888045</v>
      </c>
      <c r="I25" s="77">
        <f t="shared" si="3"/>
        <v>10.815939278937382</v>
      </c>
      <c r="J25" s="77">
        <f t="shared" si="3"/>
        <v>11.385199240986719</v>
      </c>
      <c r="K25" s="77">
        <f t="shared" si="3"/>
        <v>11.954459203036054</v>
      </c>
      <c r="L25" s="77">
        <f t="shared" si="3"/>
        <v>12.523719165085389</v>
      </c>
      <c r="M25" s="77">
        <f t="shared" si="3"/>
        <v>13.282732447817837</v>
      </c>
      <c r="N25" s="77">
        <f t="shared" si="3"/>
        <v>14.231499051233397</v>
      </c>
      <c r="O25" s="78">
        <f t="shared" si="3"/>
        <v>15.180265654648956</v>
      </c>
      <c r="P25" s="78">
        <f t="shared" si="3"/>
        <v>16.129032258064516</v>
      </c>
      <c r="Q25" s="78">
        <f t="shared" si="3"/>
        <v>17.077798861480076</v>
      </c>
      <c r="R25" s="14"/>
    </row>
    <row r="26" spans="1:21" x14ac:dyDescent="0.25">
      <c r="A26" s="76">
        <f t="shared" si="2"/>
        <v>700</v>
      </c>
      <c r="B26" s="77">
        <f>B3/B6/0.85</f>
        <v>4.7438330170777991</v>
      </c>
      <c r="C26" s="77">
        <f t="shared" ref="C26:Q26" si="4">C3/C6/0.85</f>
        <v>5.6925996204933593</v>
      </c>
      <c r="D26" s="77">
        <f t="shared" si="4"/>
        <v>6.6413662239089186</v>
      </c>
      <c r="E26" s="77">
        <f t="shared" si="4"/>
        <v>7.5901328273244779</v>
      </c>
      <c r="F26" s="77">
        <f t="shared" si="4"/>
        <v>8.5388994307400381</v>
      </c>
      <c r="G26" s="77">
        <f t="shared" si="4"/>
        <v>9.67741935483871</v>
      </c>
      <c r="H26" s="77">
        <f t="shared" si="4"/>
        <v>10.246679316888045</v>
      </c>
      <c r="I26" s="77">
        <f t="shared" si="4"/>
        <v>10.815939278937382</v>
      </c>
      <c r="J26" s="77">
        <f t="shared" si="4"/>
        <v>11.385199240986719</v>
      </c>
      <c r="K26" s="77">
        <f t="shared" si="4"/>
        <v>11.954459203036054</v>
      </c>
      <c r="L26" s="77">
        <f t="shared" si="4"/>
        <v>12.523719165085389</v>
      </c>
      <c r="M26" s="77">
        <f t="shared" si="4"/>
        <v>13.282732447817837</v>
      </c>
      <c r="N26" s="77">
        <f t="shared" si="4"/>
        <v>14.231499051233397</v>
      </c>
      <c r="O26" s="78">
        <f t="shared" si="4"/>
        <v>15.180265654648956</v>
      </c>
      <c r="P26" s="78">
        <f t="shared" si="4"/>
        <v>16.129032258064516</v>
      </c>
      <c r="Q26" s="78">
        <f t="shared" si="4"/>
        <v>17.077798861480076</v>
      </c>
      <c r="R26" s="13"/>
    </row>
    <row r="27" spans="1:21" x14ac:dyDescent="0.25">
      <c r="A27" s="76">
        <f t="shared" si="2"/>
        <v>750</v>
      </c>
      <c r="B27" s="77">
        <f>B3/B7/0.85</f>
        <v>10.504201680672269</v>
      </c>
      <c r="C27" s="77">
        <f t="shared" ref="C27:Q27" si="5">C3/C7/0.85</f>
        <v>12.605042016806722</v>
      </c>
      <c r="D27" s="77">
        <f t="shared" si="5"/>
        <v>14.705882352941178</v>
      </c>
      <c r="E27" s="77">
        <f t="shared" si="5"/>
        <v>16.806722689075631</v>
      </c>
      <c r="F27" s="77">
        <f t="shared" si="5"/>
        <v>18.255578093306291</v>
      </c>
      <c r="G27" s="77">
        <f t="shared" si="5"/>
        <v>18.181818181818183</v>
      </c>
      <c r="H27" s="77">
        <f t="shared" si="5"/>
        <v>14.774281805745554</v>
      </c>
      <c r="I27" s="77">
        <f t="shared" si="5"/>
        <v>12.895927601809955</v>
      </c>
      <c r="J27" s="77">
        <f t="shared" si="5"/>
        <v>12.834224598930481</v>
      </c>
      <c r="K27" s="77">
        <f t="shared" si="5"/>
        <v>13.003095975232197</v>
      </c>
      <c r="L27" s="77">
        <f t="shared" si="5"/>
        <v>13.387423935091277</v>
      </c>
      <c r="M27" s="77">
        <f t="shared" si="5"/>
        <v>13.958125623130609</v>
      </c>
      <c r="N27" s="77">
        <f t="shared" si="5"/>
        <v>14.705882352941178</v>
      </c>
      <c r="O27" s="78">
        <f t="shared" si="5"/>
        <v>15.429122468659596</v>
      </c>
      <c r="P27" s="78">
        <f t="shared" si="5"/>
        <v>16.393442622950822</v>
      </c>
      <c r="Q27" s="78">
        <f t="shared" si="5"/>
        <v>17.077798861480076</v>
      </c>
    </row>
    <row r="28" spans="1:21" x14ac:dyDescent="0.25">
      <c r="A28" s="76">
        <f t="shared" si="2"/>
        <v>1000</v>
      </c>
      <c r="B28" s="77">
        <f>B3/B8/0.85</f>
        <v>10.504201680672269</v>
      </c>
      <c r="C28" s="77">
        <f t="shared" ref="C28:Q28" si="6">C3/C8/0.85</f>
        <v>12.605042016806722</v>
      </c>
      <c r="D28" s="77">
        <f t="shared" si="6"/>
        <v>14.705882352941178</v>
      </c>
      <c r="E28" s="77">
        <f t="shared" si="6"/>
        <v>16.806722689075631</v>
      </c>
      <c r="F28" s="77">
        <f t="shared" si="6"/>
        <v>18.255578093306291</v>
      </c>
      <c r="G28" s="77">
        <f t="shared" si="6"/>
        <v>18.181818181818183</v>
      </c>
      <c r="H28" s="77">
        <f t="shared" si="6"/>
        <v>14.774281805745554</v>
      </c>
      <c r="I28" s="77">
        <f t="shared" si="6"/>
        <v>12.895927601809955</v>
      </c>
      <c r="J28" s="77">
        <f t="shared" si="6"/>
        <v>12.834224598930481</v>
      </c>
      <c r="K28" s="77">
        <f t="shared" si="6"/>
        <v>13.003095975232197</v>
      </c>
      <c r="L28" s="77">
        <f t="shared" si="6"/>
        <v>13.387423935091277</v>
      </c>
      <c r="M28" s="77">
        <f t="shared" si="6"/>
        <v>13.958125623130609</v>
      </c>
      <c r="N28" s="77">
        <f t="shared" si="6"/>
        <v>14.705882352941178</v>
      </c>
      <c r="O28" s="78">
        <f t="shared" si="6"/>
        <v>15.429122468659596</v>
      </c>
      <c r="P28" s="78">
        <f t="shared" si="6"/>
        <v>16.129032258064516</v>
      </c>
      <c r="Q28" s="78">
        <f t="shared" si="6"/>
        <v>17.077798861480076</v>
      </c>
    </row>
    <row r="29" spans="1:21" x14ac:dyDescent="0.25">
      <c r="A29" s="76">
        <f t="shared" si="2"/>
        <v>1250</v>
      </c>
      <c r="B29" s="77">
        <f>B3/B9/0.85</f>
        <v>10.141987829614605</v>
      </c>
      <c r="C29" s="77">
        <f t="shared" ref="C29:Q29" si="7">C3/C9/0.85</f>
        <v>11.385199240986719</v>
      </c>
      <c r="D29" s="77">
        <f t="shared" si="7"/>
        <v>13.282732447817837</v>
      </c>
      <c r="E29" s="77">
        <f t="shared" si="7"/>
        <v>15.180265654648956</v>
      </c>
      <c r="F29" s="77">
        <f t="shared" si="7"/>
        <v>16.544117647058822</v>
      </c>
      <c r="G29" s="77">
        <f t="shared" si="7"/>
        <v>17.647058823529413</v>
      </c>
      <c r="H29" s="77">
        <f t="shared" si="7"/>
        <v>18.15126050420168</v>
      </c>
      <c r="I29" s="77">
        <f t="shared" si="7"/>
        <v>16.355810616929698</v>
      </c>
      <c r="J29" s="77">
        <f t="shared" si="7"/>
        <v>15.345268542199488</v>
      </c>
      <c r="K29" s="77">
        <f t="shared" si="7"/>
        <v>14.823529411764707</v>
      </c>
      <c r="L29" s="77">
        <f t="shared" si="7"/>
        <v>14.37908496732026</v>
      </c>
      <c r="M29" s="77">
        <f t="shared" si="7"/>
        <v>14.447884416924666</v>
      </c>
      <c r="N29" s="77">
        <f t="shared" si="7"/>
        <v>14.705882352941178</v>
      </c>
      <c r="O29" s="78">
        <f t="shared" si="7"/>
        <v>15.429122468659596</v>
      </c>
      <c r="P29" s="78">
        <f t="shared" si="7"/>
        <v>16.129032258064516</v>
      </c>
      <c r="Q29" s="78">
        <f t="shared" si="7"/>
        <v>16.806722689075631</v>
      </c>
    </row>
    <row r="30" spans="1:21" x14ac:dyDescent="0.25">
      <c r="A30" s="76">
        <f t="shared" si="2"/>
        <v>1500</v>
      </c>
      <c r="B30" s="77">
        <f>B3/B10/0.85</f>
        <v>10.141987829614605</v>
      </c>
      <c r="C30" s="77">
        <f t="shared" ref="C30:Q30" si="8">C3/C10/0.85</f>
        <v>10.695187165775403</v>
      </c>
      <c r="D30" s="77">
        <f t="shared" si="8"/>
        <v>12.4777183600713</v>
      </c>
      <c r="E30" s="77">
        <f t="shared" si="8"/>
        <v>14.260249554367201</v>
      </c>
      <c r="F30" s="77">
        <f t="shared" si="8"/>
        <v>16.042780748663102</v>
      </c>
      <c r="G30" s="78">
        <f t="shared" si="8"/>
        <v>18.181818181818183</v>
      </c>
      <c r="H30" s="78">
        <f t="shared" si="8"/>
        <v>19.251336898395721</v>
      </c>
      <c r="I30" s="78">
        <f t="shared" si="8"/>
        <v>17.647058823529413</v>
      </c>
      <c r="J30" s="78">
        <f t="shared" si="8"/>
        <v>16.806722689075631</v>
      </c>
      <c r="K30" s="78">
        <f t="shared" si="8"/>
        <v>16.47058823529412</v>
      </c>
      <c r="L30" s="78">
        <f t="shared" si="8"/>
        <v>16.176470588235293</v>
      </c>
      <c r="M30" s="78">
        <f t="shared" si="8"/>
        <v>15.837104072398191</v>
      </c>
      <c r="N30" s="78">
        <f t="shared" si="8"/>
        <v>15.756302521008402</v>
      </c>
      <c r="O30" s="78">
        <f t="shared" si="8"/>
        <v>15.952143569292124</v>
      </c>
      <c r="P30" s="78">
        <f t="shared" si="8"/>
        <v>15.873015873015873</v>
      </c>
      <c r="Q30" s="78">
        <f t="shared" si="8"/>
        <v>16.806722689075631</v>
      </c>
    </row>
    <row r="31" spans="1:21" x14ac:dyDescent="0.25">
      <c r="A31" s="76">
        <f t="shared" si="2"/>
        <v>1750</v>
      </c>
      <c r="B31" s="77">
        <f>B3/B11/0.85</f>
        <v>10.141987829614605</v>
      </c>
      <c r="C31" s="77">
        <f t="shared" ref="C31:Q31" si="9">C3/C11/0.85</f>
        <v>11.029411764705882</v>
      </c>
      <c r="D31" s="77">
        <f t="shared" si="9"/>
        <v>12.867647058823529</v>
      </c>
      <c r="E31" s="77">
        <f t="shared" si="9"/>
        <v>14.705882352941178</v>
      </c>
      <c r="F31" s="77">
        <f t="shared" si="9"/>
        <v>16.042780748663102</v>
      </c>
      <c r="G31" s="78">
        <f t="shared" si="9"/>
        <v>18.181818181818183</v>
      </c>
      <c r="H31" s="78">
        <f t="shared" si="9"/>
        <v>18.685121107266436</v>
      </c>
      <c r="I31" s="78">
        <f t="shared" si="9"/>
        <v>19.159663865546218</v>
      </c>
      <c r="J31" s="78">
        <f t="shared" si="9"/>
        <v>19.077901430842608</v>
      </c>
      <c r="K31" s="78">
        <f t="shared" si="9"/>
        <v>18.529411764705884</v>
      </c>
      <c r="L31" s="78">
        <f t="shared" si="9"/>
        <v>18.057455540355679</v>
      </c>
      <c r="M31" s="78">
        <f t="shared" si="9"/>
        <v>16.806722689075631</v>
      </c>
      <c r="N31" s="78">
        <f t="shared" si="9"/>
        <v>16.648168701442842</v>
      </c>
      <c r="O31" s="78">
        <f t="shared" si="9"/>
        <v>15.952143569292124</v>
      </c>
      <c r="P31" s="78">
        <f t="shared" si="9"/>
        <v>16.129032258064516</v>
      </c>
      <c r="Q31" s="78">
        <f t="shared" si="9"/>
        <v>16.806722689075631</v>
      </c>
      <c r="S31" s="71" t="s">
        <v>39</v>
      </c>
      <c r="T31" s="71"/>
      <c r="U31" s="71"/>
    </row>
    <row r="32" spans="1:21" x14ac:dyDescent="0.25">
      <c r="A32" s="76">
        <f t="shared" si="2"/>
        <v>2000</v>
      </c>
      <c r="B32" s="77">
        <f>B3/B12/0.85</f>
        <v>10.141987829614605</v>
      </c>
      <c r="C32" s="77">
        <f t="shared" ref="C32:Q32" si="10">C3/C12/0.85</f>
        <v>11.764705882352942</v>
      </c>
      <c r="D32" s="77">
        <f t="shared" si="10"/>
        <v>13.725490196078431</v>
      </c>
      <c r="E32" s="77">
        <f t="shared" si="10"/>
        <v>15.686274509803923</v>
      </c>
      <c r="F32" s="77">
        <f t="shared" si="10"/>
        <v>17.077798861480076</v>
      </c>
      <c r="G32" s="78">
        <f t="shared" si="10"/>
        <v>18.75</v>
      </c>
      <c r="H32" s="78">
        <f t="shared" si="10"/>
        <v>19.251336898395721</v>
      </c>
      <c r="I32" s="78">
        <f t="shared" si="10"/>
        <v>19.723183391003463</v>
      </c>
      <c r="J32" s="78">
        <f t="shared" si="10"/>
        <v>19.607843137254903</v>
      </c>
      <c r="K32" s="78">
        <f t="shared" si="10"/>
        <v>19.004524886877828</v>
      </c>
      <c r="L32" s="78">
        <f t="shared" si="10"/>
        <v>18.057455540355679</v>
      </c>
      <c r="M32" s="78">
        <f t="shared" si="10"/>
        <v>17.156862745098039</v>
      </c>
      <c r="N32" s="78">
        <f t="shared" si="10"/>
        <v>16.648168701442842</v>
      </c>
      <c r="O32" s="78">
        <f t="shared" si="10"/>
        <v>16.227180527383368</v>
      </c>
      <c r="P32" s="78">
        <f t="shared" si="10"/>
        <v>16.393442622950822</v>
      </c>
      <c r="Q32" s="78">
        <f t="shared" si="10"/>
        <v>16.806722689075631</v>
      </c>
    </row>
    <row r="33" spans="1:21" x14ac:dyDescent="0.25">
      <c r="A33" s="76">
        <f t="shared" si="2"/>
        <v>2250</v>
      </c>
      <c r="B33" s="77">
        <f>B3/B13/0.85</f>
        <v>10.141987829614605</v>
      </c>
      <c r="C33" s="77">
        <f t="shared" ref="C33:Q33" si="11">C3/C13/0.85</f>
        <v>12.170385395537526</v>
      </c>
      <c r="D33" s="77">
        <f t="shared" si="11"/>
        <v>14.198782961460447</v>
      </c>
      <c r="E33" s="77">
        <f t="shared" si="11"/>
        <v>16.227180527383368</v>
      </c>
      <c r="F33" s="77">
        <f t="shared" si="11"/>
        <v>18.255578093306291</v>
      </c>
      <c r="G33" s="78">
        <f t="shared" si="11"/>
        <v>19.35483870967742</v>
      </c>
      <c r="H33" s="78">
        <f t="shared" si="11"/>
        <v>19.251336898395721</v>
      </c>
      <c r="I33" s="78">
        <f t="shared" si="11"/>
        <v>19.159663865546218</v>
      </c>
      <c r="J33" s="78">
        <f t="shared" si="11"/>
        <v>19.077901430842608</v>
      </c>
      <c r="K33" s="78">
        <f t="shared" si="11"/>
        <v>18.529411764705884</v>
      </c>
      <c r="L33" s="78">
        <f t="shared" si="11"/>
        <v>18.057455540355679</v>
      </c>
      <c r="M33" s="78">
        <f t="shared" si="11"/>
        <v>17.156862745098039</v>
      </c>
      <c r="N33" s="78">
        <f t="shared" si="11"/>
        <v>16.968325791855204</v>
      </c>
      <c r="O33" s="78">
        <f t="shared" si="11"/>
        <v>16.806722689075631</v>
      </c>
      <c r="P33" s="78">
        <f t="shared" si="11"/>
        <v>16.949152542372882</v>
      </c>
      <c r="Q33" s="78">
        <f t="shared" si="11"/>
        <v>17.077798861480076</v>
      </c>
    </row>
    <row r="34" spans="1:21" x14ac:dyDescent="0.25">
      <c r="A34" s="76">
        <f t="shared" si="2"/>
        <v>2500</v>
      </c>
      <c r="B34" s="77">
        <f>B3/B14/0.85</f>
        <v>10.141987829614605</v>
      </c>
      <c r="C34" s="77">
        <f t="shared" ref="C34:Q34" si="12">C3/C14/0.85</f>
        <v>12.170385395537526</v>
      </c>
      <c r="D34" s="77">
        <f t="shared" si="12"/>
        <v>14.198782961460447</v>
      </c>
      <c r="E34" s="77">
        <f t="shared" si="12"/>
        <v>16.227180527383368</v>
      </c>
      <c r="F34" s="77">
        <f t="shared" si="12"/>
        <v>18.255578093306291</v>
      </c>
      <c r="G34" s="78">
        <f t="shared" si="12"/>
        <v>19.35483870967742</v>
      </c>
      <c r="H34" s="78">
        <f t="shared" si="12"/>
        <v>19.251336898395721</v>
      </c>
      <c r="I34" s="78">
        <f t="shared" si="12"/>
        <v>19.159663865546218</v>
      </c>
      <c r="J34" s="78">
        <f t="shared" si="12"/>
        <v>19.077901430842608</v>
      </c>
      <c r="K34" s="78">
        <f t="shared" si="12"/>
        <v>18.529411764705884</v>
      </c>
      <c r="L34" s="78">
        <f t="shared" si="12"/>
        <v>18.057455540355679</v>
      </c>
      <c r="M34" s="78">
        <f t="shared" si="12"/>
        <v>17.521902377972467</v>
      </c>
      <c r="N34" s="78">
        <f t="shared" si="12"/>
        <v>17.301038062283737</v>
      </c>
      <c r="O34" s="78">
        <f t="shared" si="12"/>
        <v>17.429193899782135</v>
      </c>
      <c r="P34" s="78">
        <f t="shared" si="12"/>
        <v>16.949152542372882</v>
      </c>
      <c r="Q34" s="78">
        <f t="shared" si="12"/>
        <v>17.077798861480076</v>
      </c>
    </row>
    <row r="35" spans="1:21" x14ac:dyDescent="0.25">
      <c r="A35" s="76">
        <f t="shared" si="2"/>
        <v>3000</v>
      </c>
      <c r="B35" s="77">
        <f>B3/B15/0.85</f>
        <v>10.141987829614605</v>
      </c>
      <c r="C35" s="77">
        <f t="shared" ref="C35:Q35" si="13">C3/C15/0.85</f>
        <v>12.170385395537526</v>
      </c>
      <c r="D35" s="77">
        <f t="shared" si="13"/>
        <v>14.198782961460447</v>
      </c>
      <c r="E35" s="77">
        <f t="shared" si="13"/>
        <v>16.227180527383368</v>
      </c>
      <c r="F35" s="77">
        <f t="shared" si="13"/>
        <v>18.255578093306291</v>
      </c>
      <c r="G35" s="78">
        <f t="shared" si="13"/>
        <v>19.35483870967742</v>
      </c>
      <c r="H35" s="78">
        <f t="shared" si="13"/>
        <v>19.251336898395721</v>
      </c>
      <c r="I35" s="78">
        <f t="shared" si="13"/>
        <v>19.159663865546218</v>
      </c>
      <c r="J35" s="78">
        <f t="shared" si="13"/>
        <v>18.575851393188856</v>
      </c>
      <c r="K35" s="78">
        <f t="shared" si="13"/>
        <v>18.529411764705884</v>
      </c>
      <c r="L35" s="78">
        <f t="shared" si="13"/>
        <v>18.057455540355679</v>
      </c>
      <c r="M35" s="78">
        <f t="shared" si="13"/>
        <v>17.902813299232736</v>
      </c>
      <c r="N35" s="78">
        <f t="shared" si="13"/>
        <v>17.647058823529413</v>
      </c>
      <c r="O35" s="78">
        <f t="shared" si="13"/>
        <v>17.758046614872363</v>
      </c>
      <c r="P35" s="78">
        <f t="shared" si="13"/>
        <v>17.543859649122808</v>
      </c>
      <c r="Q35" s="78">
        <f t="shared" si="13"/>
        <v>16.806722689075631</v>
      </c>
    </row>
    <row r="36" spans="1:21" x14ac:dyDescent="0.25">
      <c r="A36" s="76">
        <f t="shared" si="2"/>
        <v>3500</v>
      </c>
      <c r="B36" s="77">
        <f>B3/B16/0.85</f>
        <v>10.141987829614605</v>
      </c>
      <c r="C36" s="77">
        <f t="shared" ref="C36:Q36" si="14">C3/C16/0.85</f>
        <v>12.170385395537526</v>
      </c>
      <c r="D36" s="77">
        <f t="shared" si="14"/>
        <v>14.198782961460447</v>
      </c>
      <c r="E36" s="77">
        <f t="shared" si="14"/>
        <v>16.227180527383368</v>
      </c>
      <c r="F36" s="77">
        <f t="shared" si="14"/>
        <v>17.647058823529413</v>
      </c>
      <c r="G36" s="78">
        <f t="shared" si="14"/>
        <v>18.181818181818183</v>
      </c>
      <c r="H36" s="78">
        <f t="shared" si="14"/>
        <v>18.15126050420168</v>
      </c>
      <c r="I36" s="78">
        <f t="shared" si="14"/>
        <v>18.124006359300477</v>
      </c>
      <c r="J36" s="78">
        <f t="shared" si="14"/>
        <v>17.647058823529413</v>
      </c>
      <c r="K36" s="78">
        <f t="shared" si="14"/>
        <v>17.647058823529413</v>
      </c>
      <c r="L36" s="78">
        <f t="shared" si="14"/>
        <v>17.647058823529413</v>
      </c>
      <c r="M36" s="78">
        <f t="shared" si="14"/>
        <v>17.902813299232736</v>
      </c>
      <c r="N36" s="78">
        <f t="shared" si="14"/>
        <v>18.382352941176471</v>
      </c>
      <c r="O36" s="78">
        <f t="shared" si="14"/>
        <v>18.099547511312217</v>
      </c>
      <c r="P36" s="78">
        <f t="shared" si="14"/>
        <v>17.543859649122808</v>
      </c>
      <c r="Q36" s="78">
        <f t="shared" si="14"/>
        <v>16.544117647058822</v>
      </c>
    </row>
    <row r="37" spans="1:21" x14ac:dyDescent="0.25">
      <c r="A37" s="76">
        <f t="shared" si="2"/>
        <v>4000</v>
      </c>
      <c r="B37" s="77">
        <f>B3/B17/0.85</f>
        <v>10.141987829614605</v>
      </c>
      <c r="C37" s="77">
        <f t="shared" ref="C37:Q37" si="15">C3/C17/0.85</f>
        <v>12.170385395537526</v>
      </c>
      <c r="D37" s="77">
        <f t="shared" si="15"/>
        <v>14.198782961460447</v>
      </c>
      <c r="E37" s="77">
        <f t="shared" si="15"/>
        <v>16.227180527383368</v>
      </c>
      <c r="F37" s="77">
        <f t="shared" si="15"/>
        <v>18.255578093306291</v>
      </c>
      <c r="G37" s="78">
        <f t="shared" si="15"/>
        <v>19.35483870967742</v>
      </c>
      <c r="H37" s="78">
        <f t="shared" si="15"/>
        <v>19.251336898395721</v>
      </c>
      <c r="I37" s="78">
        <f t="shared" si="15"/>
        <v>19.159663865546218</v>
      </c>
      <c r="J37" s="78">
        <f t="shared" si="15"/>
        <v>18.575851393188856</v>
      </c>
      <c r="K37" s="78">
        <f t="shared" si="15"/>
        <v>19.004524886877828</v>
      </c>
      <c r="L37" s="78">
        <f t="shared" si="15"/>
        <v>18.938307030129124</v>
      </c>
      <c r="M37" s="78">
        <f t="shared" si="15"/>
        <v>19.151846785225718</v>
      </c>
      <c r="N37" s="78">
        <f t="shared" si="15"/>
        <v>19.607843137254903</v>
      </c>
      <c r="O37" s="78">
        <f t="shared" si="15"/>
        <v>18.45444059976932</v>
      </c>
      <c r="P37" s="78">
        <f t="shared" si="15"/>
        <v>18.181818181818183</v>
      </c>
      <c r="Q37" s="78">
        <f t="shared" si="15"/>
        <v>17.077798861480076</v>
      </c>
    </row>
    <row r="38" spans="1:21" x14ac:dyDescent="0.25">
      <c r="A38" s="76">
        <f t="shared" si="2"/>
        <v>4500</v>
      </c>
      <c r="B38" s="77">
        <f>B3/B18/0.85</f>
        <v>10.141987829614605</v>
      </c>
      <c r="C38" s="77">
        <f t="shared" ref="C38:Q38" si="16">C3/C18/0.85</f>
        <v>12.170385395537526</v>
      </c>
      <c r="D38" s="77">
        <f t="shared" si="16"/>
        <v>14.198782961460447</v>
      </c>
      <c r="E38" s="77">
        <f t="shared" si="16"/>
        <v>16.227180527383368</v>
      </c>
      <c r="F38" s="77">
        <f t="shared" si="16"/>
        <v>18.255578093306291</v>
      </c>
      <c r="G38" s="78">
        <f t="shared" si="16"/>
        <v>19.35483870967742</v>
      </c>
      <c r="H38" s="78">
        <f t="shared" si="16"/>
        <v>19.251336898395721</v>
      </c>
      <c r="I38" s="78">
        <f t="shared" si="16"/>
        <v>19.723183391003463</v>
      </c>
      <c r="J38" s="78">
        <f t="shared" si="16"/>
        <v>19.607843137254903</v>
      </c>
      <c r="K38" s="78">
        <f t="shared" si="16"/>
        <v>19.504643962848295</v>
      </c>
      <c r="L38" s="78">
        <f t="shared" si="16"/>
        <v>19.411764705882355</v>
      </c>
      <c r="M38" s="78">
        <f t="shared" si="16"/>
        <v>19.607843137254903</v>
      </c>
      <c r="N38" s="78">
        <f t="shared" si="16"/>
        <v>20.053475935828878</v>
      </c>
      <c r="O38" s="78">
        <f t="shared" si="16"/>
        <v>18.45444059976932</v>
      </c>
      <c r="P38" s="78">
        <f t="shared" si="16"/>
        <v>18.181818181818183</v>
      </c>
      <c r="Q38" s="78">
        <f t="shared" si="16"/>
        <v>17.946161515453639</v>
      </c>
      <c r="R38" s="86" t="s">
        <v>33</v>
      </c>
      <c r="S38" s="87">
        <f>MAX(O25:Q39,G30:N39)</f>
        <v>21.176470588235293</v>
      </c>
      <c r="T38" s="88" t="s">
        <v>35</v>
      </c>
      <c r="U38" s="87">
        <f>MIN(N25:Q39,G30:M39)</f>
        <v>14.231499051233397</v>
      </c>
    </row>
    <row r="39" spans="1:21" x14ac:dyDescent="0.25">
      <c r="A39" s="76">
        <f t="shared" si="2"/>
        <v>5000</v>
      </c>
      <c r="B39" s="77">
        <f>B3/B19/0.85</f>
        <v>10.141987829614605</v>
      </c>
      <c r="C39" s="77">
        <f t="shared" ref="C39:Q39" si="17">C3/C19/0.85</f>
        <v>12.170385395537526</v>
      </c>
      <c r="D39" s="77">
        <f t="shared" si="17"/>
        <v>14.198782961460447</v>
      </c>
      <c r="E39" s="77">
        <f t="shared" si="17"/>
        <v>16.227180527383368</v>
      </c>
      <c r="F39" s="77">
        <f t="shared" si="17"/>
        <v>18.255578093306291</v>
      </c>
      <c r="G39" s="78">
        <f t="shared" si="17"/>
        <v>20</v>
      </c>
      <c r="H39" s="78">
        <f t="shared" si="17"/>
        <v>20.49335863377609</v>
      </c>
      <c r="I39" s="78">
        <f t="shared" si="17"/>
        <v>20.320855614973265</v>
      </c>
      <c r="J39" s="78">
        <f t="shared" si="17"/>
        <v>20.168067226890756</v>
      </c>
      <c r="K39" s="78">
        <f t="shared" si="17"/>
        <v>20.03179650238474</v>
      </c>
      <c r="L39" s="78">
        <f t="shared" si="17"/>
        <v>19.411764705882355</v>
      </c>
      <c r="M39" s="78">
        <f t="shared" si="17"/>
        <v>19.607843137254903</v>
      </c>
      <c r="N39" s="78">
        <f t="shared" si="17"/>
        <v>19.607843137254903</v>
      </c>
      <c r="O39" s="78">
        <f t="shared" si="17"/>
        <v>20.025031289111389</v>
      </c>
      <c r="P39" s="78">
        <f t="shared" si="17"/>
        <v>20.833333333333332</v>
      </c>
      <c r="Q39" s="78">
        <f t="shared" si="17"/>
        <v>21.176470588235293</v>
      </c>
      <c r="R39" s="86"/>
      <c r="S39" s="87"/>
      <c r="T39" s="88"/>
      <c r="U39" s="89"/>
    </row>
    <row r="40" spans="1:21" ht="15" customHeight="1" x14ac:dyDescent="0.2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</row>
    <row r="41" spans="1:21" ht="30" x14ac:dyDescent="0.25">
      <c r="A41" s="80" t="s">
        <v>29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98" t="s">
        <v>57</v>
      </c>
      <c r="O41" s="98"/>
      <c r="P41" s="98"/>
      <c r="Q41" s="73"/>
      <c r="R41" s="80" t="s">
        <v>34</v>
      </c>
      <c r="S41" s="90">
        <v>18</v>
      </c>
      <c r="T41" s="99" t="s">
        <v>36</v>
      </c>
      <c r="U41" s="91">
        <v>14</v>
      </c>
    </row>
    <row r="42" spans="1:21" x14ac:dyDescent="0.2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82" t="s">
        <v>37</v>
      </c>
      <c r="T42" s="83">
        <f>(S41-U41)/(S38-U38)</f>
        <v>0.57595628415300559</v>
      </c>
    </row>
    <row r="43" spans="1:21" x14ac:dyDescent="0.25">
      <c r="A43" s="76" t="s">
        <v>41</v>
      </c>
      <c r="B43" s="76">
        <f t="shared" ref="B43:Q43" si="18">B23</f>
        <v>250</v>
      </c>
      <c r="C43" s="76">
        <f t="shared" si="18"/>
        <v>300</v>
      </c>
      <c r="D43" s="76">
        <f t="shared" si="18"/>
        <v>350</v>
      </c>
      <c r="E43" s="76">
        <f t="shared" si="18"/>
        <v>400</v>
      </c>
      <c r="F43" s="76">
        <f t="shared" si="18"/>
        <v>450</v>
      </c>
      <c r="G43" s="76">
        <f t="shared" si="18"/>
        <v>510</v>
      </c>
      <c r="H43" s="76">
        <f t="shared" si="18"/>
        <v>540</v>
      </c>
      <c r="I43" s="76">
        <f t="shared" si="18"/>
        <v>570</v>
      </c>
      <c r="J43" s="76">
        <f t="shared" si="18"/>
        <v>600</v>
      </c>
      <c r="K43" s="76">
        <f t="shared" si="18"/>
        <v>630</v>
      </c>
      <c r="L43" s="76">
        <f t="shared" si="18"/>
        <v>660</v>
      </c>
      <c r="M43" s="76">
        <f t="shared" si="18"/>
        <v>700</v>
      </c>
      <c r="N43" s="76">
        <f t="shared" si="18"/>
        <v>750</v>
      </c>
      <c r="O43" s="76">
        <f t="shared" si="18"/>
        <v>800</v>
      </c>
      <c r="P43" s="76">
        <f t="shared" si="18"/>
        <v>850</v>
      </c>
      <c r="Q43" s="76">
        <f t="shared" si="18"/>
        <v>900</v>
      </c>
      <c r="R43" s="84">
        <f>R64</f>
        <v>966.11666666666667</v>
      </c>
      <c r="S43" s="84">
        <f>S64</f>
        <v>1032.2333333333333</v>
      </c>
      <c r="T43" s="84">
        <f>T64</f>
        <v>1098.3500000000001</v>
      </c>
    </row>
    <row r="44" spans="1:21" x14ac:dyDescent="0.25">
      <c r="A44" s="76">
        <f t="shared" ref="A44:B59" si="19">A24</f>
        <v>450</v>
      </c>
      <c r="B44" s="94" t="e">
        <f>B24</f>
        <v>#DIV/0!</v>
      </c>
      <c r="C44" s="94" t="e">
        <f t="shared" ref="C44:F44" si="20">C24</f>
        <v>#DIV/0!</v>
      </c>
      <c r="D44" s="94" t="e">
        <f t="shared" si="20"/>
        <v>#DIV/0!</v>
      </c>
      <c r="E44" s="94" t="e">
        <f t="shared" si="20"/>
        <v>#DIV/0!</v>
      </c>
      <c r="F44" s="94" t="e">
        <f t="shared" si="20"/>
        <v>#DIV/0!</v>
      </c>
      <c r="G44" s="94" t="e">
        <f t="shared" ref="C44:N44" si="21">G24</f>
        <v>#DIV/0!</v>
      </c>
      <c r="H44" s="94" t="e">
        <f t="shared" si="21"/>
        <v>#DIV/0!</v>
      </c>
      <c r="I44" s="94" t="e">
        <f t="shared" si="21"/>
        <v>#DIV/0!</v>
      </c>
      <c r="J44" s="94" t="e">
        <f t="shared" si="21"/>
        <v>#DIV/0!</v>
      </c>
      <c r="K44" s="94" t="e">
        <f t="shared" si="21"/>
        <v>#DIV/0!</v>
      </c>
      <c r="L44" s="94" t="e">
        <f t="shared" si="21"/>
        <v>#DIV/0!</v>
      </c>
      <c r="M44" s="94" t="e">
        <f t="shared" si="21"/>
        <v>#DIV/0!</v>
      </c>
      <c r="N44" s="94" t="e">
        <f t="shared" si="21"/>
        <v>#DIV/0!</v>
      </c>
      <c r="O44" s="78" t="e">
        <f t="shared" ref="B44:Q44" si="22">$U$41+(O24-$U$38)*$T$42</f>
        <v>#DIV/0!</v>
      </c>
      <c r="P44" s="78" t="e">
        <f t="shared" si="22"/>
        <v>#DIV/0!</v>
      </c>
      <c r="Q44" s="78" t="e">
        <f t="shared" si="22"/>
        <v>#DIV/0!</v>
      </c>
      <c r="R44" s="78" t="e">
        <f>IF($R$43*Q44/$Q$43&gt;$S$41,$S$41,$R$43*Q44/$Q$43)</f>
        <v>#DIV/0!</v>
      </c>
      <c r="S44" s="78" t="e">
        <f t="shared" ref="S44:T44" si="23">IF($R$43*R44/$Q$43&gt;$S$41,$S$41,$R$43*R44/$Q$43)</f>
        <v>#DIV/0!</v>
      </c>
      <c r="T44" s="78" t="e">
        <f t="shared" si="23"/>
        <v>#DIV/0!</v>
      </c>
    </row>
    <row r="45" spans="1:21" x14ac:dyDescent="0.25">
      <c r="A45" s="76">
        <f t="shared" si="19"/>
        <v>451</v>
      </c>
      <c r="B45" s="94">
        <f t="shared" si="19"/>
        <v>4.7438330170777991</v>
      </c>
      <c r="C45" s="94">
        <f t="shared" ref="C45:F45" si="24">C25</f>
        <v>5.6925996204933593</v>
      </c>
      <c r="D45" s="94">
        <f t="shared" si="24"/>
        <v>6.6413662239089186</v>
      </c>
      <c r="E45" s="94">
        <f t="shared" si="24"/>
        <v>7.5901328273244779</v>
      </c>
      <c r="F45" s="94">
        <f t="shared" si="24"/>
        <v>8.5388994307400381</v>
      </c>
      <c r="G45" s="94">
        <f t="shared" ref="G45:N45" si="25">G25</f>
        <v>9.67741935483871</v>
      </c>
      <c r="H45" s="94">
        <f t="shared" si="25"/>
        <v>10.246679316888045</v>
      </c>
      <c r="I45" s="94">
        <f t="shared" si="25"/>
        <v>10.815939278937382</v>
      </c>
      <c r="J45" s="94">
        <f t="shared" si="25"/>
        <v>11.385199240986719</v>
      </c>
      <c r="K45" s="94">
        <f t="shared" si="25"/>
        <v>11.954459203036054</v>
      </c>
      <c r="L45" s="94">
        <f t="shared" si="25"/>
        <v>12.523719165085389</v>
      </c>
      <c r="M45" s="94">
        <f t="shared" si="25"/>
        <v>13.282732447817837</v>
      </c>
      <c r="N45" s="94">
        <f t="shared" si="25"/>
        <v>14.231499051233397</v>
      </c>
      <c r="O45" s="78">
        <f t="shared" ref="B45:Q45" si="26">$U$41+(O25-$U$38)*$T$42</f>
        <v>14.546448087431694</v>
      </c>
      <c r="P45" s="78">
        <f t="shared" si="26"/>
        <v>15.092896174863387</v>
      </c>
      <c r="Q45" s="78">
        <f t="shared" si="26"/>
        <v>15.639344262295083</v>
      </c>
      <c r="R45" s="78">
        <f t="shared" ref="R45:S45" si="27">IF($R$43*Q45/$Q$43&gt;$S$41,$S$41,$R$43*Q45/$Q$43)</f>
        <v>16.788256830601096</v>
      </c>
      <c r="S45" s="78">
        <f t="shared" si="27"/>
        <v>18</v>
      </c>
      <c r="T45" s="78">
        <f t="shared" ref="R45:T46" si="28">IF($R$43*S45/$Q$43&gt;$S$41,$S$41,$R$43*S45/$Q$43)</f>
        <v>18</v>
      </c>
    </row>
    <row r="46" spans="1:21" x14ac:dyDescent="0.25">
      <c r="A46" s="76">
        <f t="shared" si="19"/>
        <v>700</v>
      </c>
      <c r="B46" s="94">
        <f t="shared" si="19"/>
        <v>4.7438330170777991</v>
      </c>
      <c r="C46" s="94">
        <f t="shared" ref="C46:F46" si="29">C26</f>
        <v>5.6925996204933593</v>
      </c>
      <c r="D46" s="94">
        <f t="shared" si="29"/>
        <v>6.6413662239089186</v>
      </c>
      <c r="E46" s="94">
        <f t="shared" si="29"/>
        <v>7.5901328273244779</v>
      </c>
      <c r="F46" s="94">
        <f t="shared" si="29"/>
        <v>8.5388994307400381</v>
      </c>
      <c r="G46" s="94">
        <f t="shared" ref="G46:N46" si="30">G26</f>
        <v>9.67741935483871</v>
      </c>
      <c r="H46" s="94">
        <f t="shared" si="30"/>
        <v>10.246679316888045</v>
      </c>
      <c r="I46" s="94">
        <f t="shared" si="30"/>
        <v>10.815939278937382</v>
      </c>
      <c r="J46" s="94">
        <f t="shared" si="30"/>
        <v>11.385199240986719</v>
      </c>
      <c r="K46" s="94">
        <f t="shared" si="30"/>
        <v>11.954459203036054</v>
      </c>
      <c r="L46" s="94">
        <f t="shared" si="30"/>
        <v>12.523719165085389</v>
      </c>
      <c r="M46" s="94">
        <f t="shared" si="30"/>
        <v>13.282732447817837</v>
      </c>
      <c r="N46" s="94">
        <f t="shared" si="30"/>
        <v>14.231499051233397</v>
      </c>
      <c r="O46" s="78">
        <f t="shared" ref="B46:Q46" si="31">$U$41+(O26-$U$38)*$T$42</f>
        <v>14.546448087431694</v>
      </c>
      <c r="P46" s="78">
        <f t="shared" si="31"/>
        <v>15.092896174863387</v>
      </c>
      <c r="Q46" s="78">
        <f t="shared" si="31"/>
        <v>15.639344262295083</v>
      </c>
      <c r="R46" s="78">
        <f t="shared" si="28"/>
        <v>16.788256830601096</v>
      </c>
      <c r="S46" s="78">
        <f t="shared" si="28"/>
        <v>18</v>
      </c>
      <c r="T46" s="78">
        <f t="shared" si="28"/>
        <v>18</v>
      </c>
    </row>
    <row r="47" spans="1:21" x14ac:dyDescent="0.25">
      <c r="A47" s="76">
        <f t="shared" si="19"/>
        <v>750</v>
      </c>
      <c r="B47" s="94">
        <f t="shared" si="19"/>
        <v>10.504201680672269</v>
      </c>
      <c r="C47" s="94">
        <f t="shared" ref="C47:F47" si="32">C27</f>
        <v>12.605042016806722</v>
      </c>
      <c r="D47" s="94">
        <f t="shared" si="32"/>
        <v>14.705882352941178</v>
      </c>
      <c r="E47" s="94">
        <f t="shared" si="32"/>
        <v>16.806722689075631</v>
      </c>
      <c r="F47" s="94">
        <f t="shared" si="32"/>
        <v>18.255578093306291</v>
      </c>
      <c r="G47" s="94">
        <f t="shared" ref="G47:N47" si="33">G27</f>
        <v>18.181818181818183</v>
      </c>
      <c r="H47" s="94">
        <f t="shared" si="33"/>
        <v>14.774281805745554</v>
      </c>
      <c r="I47" s="94">
        <f t="shared" si="33"/>
        <v>12.895927601809955</v>
      </c>
      <c r="J47" s="94">
        <f t="shared" si="33"/>
        <v>12.834224598930481</v>
      </c>
      <c r="K47" s="94">
        <f t="shared" si="33"/>
        <v>13.003095975232197</v>
      </c>
      <c r="L47" s="94">
        <f t="shared" si="33"/>
        <v>13.387423935091277</v>
      </c>
      <c r="M47" s="94">
        <f t="shared" si="33"/>
        <v>13.958125623130609</v>
      </c>
      <c r="N47" s="94">
        <f t="shared" si="33"/>
        <v>14.705882352941178</v>
      </c>
      <c r="O47" s="78">
        <f t="shared" ref="B47:Q47" si="34">$U$41+(O27-$U$38)*$T$42</f>
        <v>14.689778733315418</v>
      </c>
      <c r="P47" s="78">
        <f t="shared" si="34"/>
        <v>15.245184986114845</v>
      </c>
      <c r="Q47" s="78">
        <f t="shared" si="34"/>
        <v>15.639344262295083</v>
      </c>
      <c r="R47" s="78">
        <f t="shared" ref="R47:T47" si="35">IF($R$43*Q47/$Q$43&gt;$S$41,$S$41,$R$43*Q47/$Q$43)</f>
        <v>16.788256830601096</v>
      </c>
      <c r="S47" s="78">
        <f t="shared" si="35"/>
        <v>18</v>
      </c>
      <c r="T47" s="78">
        <f t="shared" si="35"/>
        <v>18</v>
      </c>
    </row>
    <row r="48" spans="1:21" x14ac:dyDescent="0.25">
      <c r="A48" s="76">
        <f t="shared" si="19"/>
        <v>1000</v>
      </c>
      <c r="B48" s="94">
        <f t="shared" si="19"/>
        <v>10.504201680672269</v>
      </c>
      <c r="C48" s="94">
        <f t="shared" ref="C48:F48" si="36">C28</f>
        <v>12.605042016806722</v>
      </c>
      <c r="D48" s="94">
        <f t="shared" si="36"/>
        <v>14.705882352941178</v>
      </c>
      <c r="E48" s="94">
        <f t="shared" si="36"/>
        <v>16.806722689075631</v>
      </c>
      <c r="F48" s="94">
        <f t="shared" si="36"/>
        <v>18.255578093306291</v>
      </c>
      <c r="G48" s="94">
        <f t="shared" ref="G48:N48" si="37">G28</f>
        <v>18.181818181818183</v>
      </c>
      <c r="H48" s="94">
        <f t="shared" si="37"/>
        <v>14.774281805745554</v>
      </c>
      <c r="I48" s="94">
        <f t="shared" si="37"/>
        <v>12.895927601809955</v>
      </c>
      <c r="J48" s="94">
        <f t="shared" si="37"/>
        <v>12.834224598930481</v>
      </c>
      <c r="K48" s="94">
        <f t="shared" si="37"/>
        <v>13.003095975232197</v>
      </c>
      <c r="L48" s="94">
        <f t="shared" si="37"/>
        <v>13.387423935091277</v>
      </c>
      <c r="M48" s="94">
        <f t="shared" si="37"/>
        <v>13.958125623130609</v>
      </c>
      <c r="N48" s="94">
        <f t="shared" si="37"/>
        <v>14.705882352941178</v>
      </c>
      <c r="O48" s="78">
        <f t="shared" ref="B48:Q48" si="38">$U$41+(O28-$U$38)*$T$42</f>
        <v>14.689778733315418</v>
      </c>
      <c r="P48" s="78">
        <f t="shared" si="38"/>
        <v>15.092896174863387</v>
      </c>
      <c r="Q48" s="78">
        <f t="shared" si="38"/>
        <v>15.639344262295083</v>
      </c>
      <c r="R48" s="78">
        <f t="shared" ref="R48:T48" si="39">IF($R$43*Q48/$Q$43&gt;$S$41,$S$41,$R$43*Q48/$Q$43)</f>
        <v>16.788256830601096</v>
      </c>
      <c r="S48" s="78">
        <f t="shared" si="39"/>
        <v>18</v>
      </c>
      <c r="T48" s="78">
        <f t="shared" si="39"/>
        <v>18</v>
      </c>
    </row>
    <row r="49" spans="1:21" x14ac:dyDescent="0.25">
      <c r="A49" s="76">
        <f t="shared" si="19"/>
        <v>1250</v>
      </c>
      <c r="B49" s="94">
        <f t="shared" si="19"/>
        <v>10.141987829614605</v>
      </c>
      <c r="C49" s="94">
        <f t="shared" ref="C49:F49" si="40">C29</f>
        <v>11.385199240986719</v>
      </c>
      <c r="D49" s="94">
        <f t="shared" si="40"/>
        <v>13.282732447817837</v>
      </c>
      <c r="E49" s="94">
        <f t="shared" si="40"/>
        <v>15.180265654648956</v>
      </c>
      <c r="F49" s="94">
        <f t="shared" si="40"/>
        <v>16.544117647058822</v>
      </c>
      <c r="G49" s="94">
        <f t="shared" ref="G49:N49" si="41">G29</f>
        <v>17.647058823529413</v>
      </c>
      <c r="H49" s="94">
        <f t="shared" si="41"/>
        <v>18.15126050420168</v>
      </c>
      <c r="I49" s="94">
        <f t="shared" si="41"/>
        <v>16.355810616929698</v>
      </c>
      <c r="J49" s="94">
        <f t="shared" si="41"/>
        <v>15.345268542199488</v>
      </c>
      <c r="K49" s="94">
        <f t="shared" si="41"/>
        <v>14.823529411764707</v>
      </c>
      <c r="L49" s="94">
        <f t="shared" si="41"/>
        <v>14.37908496732026</v>
      </c>
      <c r="M49" s="94">
        <f t="shared" si="41"/>
        <v>14.447884416924666</v>
      </c>
      <c r="N49" s="94">
        <f t="shared" si="41"/>
        <v>14.705882352941178</v>
      </c>
      <c r="O49" s="78">
        <f t="shared" ref="B49:Q49" si="42">$U$41+(O29-$U$38)*$T$42</f>
        <v>14.689778733315418</v>
      </c>
      <c r="P49" s="78">
        <f t="shared" si="42"/>
        <v>15.092896174863387</v>
      </c>
      <c r="Q49" s="78">
        <f t="shared" si="42"/>
        <v>15.483216237314599</v>
      </c>
      <c r="R49" s="78">
        <f t="shared" ref="R49:T49" si="43">IF($R$43*Q49/$Q$43&gt;$S$41,$S$41,$R$43*Q49/$Q$43)</f>
        <v>16.620659178303988</v>
      </c>
      <c r="S49" s="78">
        <f t="shared" si="43"/>
        <v>17.841662047939767</v>
      </c>
      <c r="T49" s="78">
        <f t="shared" si="43"/>
        <v>18</v>
      </c>
    </row>
    <row r="50" spans="1:21" x14ac:dyDescent="0.25">
      <c r="A50" s="76">
        <f t="shared" si="19"/>
        <v>1500</v>
      </c>
      <c r="B50" s="94">
        <f t="shared" si="19"/>
        <v>10.141987829614605</v>
      </c>
      <c r="C50" s="94">
        <f t="shared" ref="C50:F50" si="44">C30</f>
        <v>10.695187165775403</v>
      </c>
      <c r="D50" s="94">
        <f t="shared" si="44"/>
        <v>12.4777183600713</v>
      </c>
      <c r="E50" s="94">
        <f t="shared" si="44"/>
        <v>14.260249554367201</v>
      </c>
      <c r="F50" s="94">
        <f t="shared" si="44"/>
        <v>16.042780748663102</v>
      </c>
      <c r="G50" s="78">
        <f t="shared" ref="B50:Q50" si="45">$U$41+(G30-$U$38)*$T$42</f>
        <v>16.275211127670147</v>
      </c>
      <c r="H50" s="78">
        <f t="shared" si="45"/>
        <v>16.891207153502236</v>
      </c>
      <c r="I50" s="78">
        <f t="shared" si="45"/>
        <v>15.967213114754099</v>
      </c>
      <c r="J50" s="78">
        <f t="shared" si="45"/>
        <v>15.483216237314599</v>
      </c>
      <c r="K50" s="78">
        <f t="shared" si="45"/>
        <v>15.289617486338798</v>
      </c>
      <c r="L50" s="78">
        <f t="shared" si="45"/>
        <v>15.120218579234972</v>
      </c>
      <c r="M50" s="78">
        <f t="shared" si="45"/>
        <v>14.924758301807483</v>
      </c>
      <c r="N50" s="78">
        <f t="shared" si="45"/>
        <v>14.878220140515221</v>
      </c>
      <c r="O50" s="78">
        <f t="shared" si="45"/>
        <v>14.991016022969344</v>
      </c>
      <c r="P50" s="78">
        <f t="shared" si="45"/>
        <v>14.945441929048487</v>
      </c>
      <c r="Q50" s="78">
        <f t="shared" si="45"/>
        <v>15.483216237314599</v>
      </c>
      <c r="R50" s="78">
        <f t="shared" ref="R50:T50" si="46">IF($R$43*Q50/$Q$43&gt;$S$41,$S$41,$R$43*Q50/$Q$43)</f>
        <v>16.620659178303988</v>
      </c>
      <c r="S50" s="78">
        <f t="shared" si="46"/>
        <v>17.841662047939767</v>
      </c>
      <c r="T50" s="78">
        <f t="shared" si="46"/>
        <v>18</v>
      </c>
    </row>
    <row r="51" spans="1:21" x14ac:dyDescent="0.25">
      <c r="A51" s="76">
        <f t="shared" si="19"/>
        <v>1750</v>
      </c>
      <c r="B51" s="94">
        <f t="shared" si="19"/>
        <v>10.141987829614605</v>
      </c>
      <c r="C51" s="94">
        <f t="shared" ref="C51:F51" si="47">C31</f>
        <v>11.029411764705882</v>
      </c>
      <c r="D51" s="94">
        <f t="shared" si="47"/>
        <v>12.867647058823529</v>
      </c>
      <c r="E51" s="94">
        <f t="shared" si="47"/>
        <v>14.705882352941178</v>
      </c>
      <c r="F51" s="94">
        <f t="shared" si="47"/>
        <v>16.042780748663102</v>
      </c>
      <c r="G51" s="78">
        <f t="shared" ref="B51:Q51" si="48">$U$41+(G31-$U$38)*$T$42</f>
        <v>16.275211127670147</v>
      </c>
      <c r="H51" s="78">
        <f t="shared" si="48"/>
        <v>16.565091610414658</v>
      </c>
      <c r="I51" s="78">
        <f t="shared" si="48"/>
        <v>16.838407494145198</v>
      </c>
      <c r="J51" s="78">
        <f t="shared" si="48"/>
        <v>16.791315906070004</v>
      </c>
      <c r="K51" s="78">
        <f t="shared" si="48"/>
        <v>16.475409836065573</v>
      </c>
      <c r="L51" s="78">
        <f t="shared" si="48"/>
        <v>16.203583682805949</v>
      </c>
      <c r="M51" s="78">
        <f t="shared" si="48"/>
        <v>15.483216237314599</v>
      </c>
      <c r="N51" s="78">
        <f t="shared" si="48"/>
        <v>15.391896071759975</v>
      </c>
      <c r="O51" s="78">
        <f t="shared" si="48"/>
        <v>14.991016022969344</v>
      </c>
      <c r="P51" s="78">
        <f t="shared" si="48"/>
        <v>15.092896174863387</v>
      </c>
      <c r="Q51" s="78">
        <f t="shared" si="48"/>
        <v>15.483216237314599</v>
      </c>
      <c r="R51" s="78">
        <f t="shared" ref="R51:T51" si="49">IF($R$43*Q51/$Q$43&gt;$S$41,$S$41,$R$43*Q51/$Q$43)</f>
        <v>16.620659178303988</v>
      </c>
      <c r="S51" s="78">
        <f t="shared" si="49"/>
        <v>17.841662047939767</v>
      </c>
      <c r="T51" s="78">
        <f t="shared" si="49"/>
        <v>18</v>
      </c>
    </row>
    <row r="52" spans="1:21" x14ac:dyDescent="0.25">
      <c r="A52" s="76">
        <f t="shared" si="19"/>
        <v>2000</v>
      </c>
      <c r="B52" s="94">
        <f t="shared" si="19"/>
        <v>10.141987829614605</v>
      </c>
      <c r="C52" s="94">
        <f t="shared" ref="C52:F52" si="50">C32</f>
        <v>11.764705882352942</v>
      </c>
      <c r="D52" s="94">
        <f t="shared" si="50"/>
        <v>13.725490196078431</v>
      </c>
      <c r="E52" s="94">
        <f t="shared" si="50"/>
        <v>15.686274509803923</v>
      </c>
      <c r="F52" s="94">
        <f t="shared" si="50"/>
        <v>17.077798861480076</v>
      </c>
      <c r="G52" s="78">
        <f t="shared" ref="B52:Q52" si="51">$U$41+(G32-$U$38)*$T$42</f>
        <v>16.602459016393443</v>
      </c>
      <c r="H52" s="78">
        <f t="shared" si="51"/>
        <v>16.891207153502236</v>
      </c>
      <c r="I52" s="78">
        <f t="shared" si="51"/>
        <v>17.162970106075218</v>
      </c>
      <c r="J52" s="78">
        <f t="shared" si="51"/>
        <v>17.096539162112933</v>
      </c>
      <c r="K52" s="78">
        <f t="shared" si="51"/>
        <v>16.749054224464061</v>
      </c>
      <c r="L52" s="78">
        <f t="shared" si="51"/>
        <v>16.203583682805949</v>
      </c>
      <c r="M52" s="78">
        <f t="shared" si="51"/>
        <v>15.684881602914389</v>
      </c>
      <c r="N52" s="78">
        <f t="shared" si="51"/>
        <v>15.391896071759975</v>
      </c>
      <c r="O52" s="78">
        <f t="shared" si="51"/>
        <v>15.149425287356323</v>
      </c>
      <c r="P52" s="78">
        <f t="shared" si="51"/>
        <v>15.245184986114845</v>
      </c>
      <c r="Q52" s="78">
        <f t="shared" si="51"/>
        <v>15.483216237314599</v>
      </c>
      <c r="R52" s="78">
        <f t="shared" ref="R52:T52" si="52">IF($R$43*Q52/$Q$43&gt;$S$41,$S$41,$R$43*Q52/$Q$43)</f>
        <v>16.620659178303988</v>
      </c>
      <c r="S52" s="78">
        <f t="shared" si="52"/>
        <v>17.841662047939767</v>
      </c>
      <c r="T52" s="78">
        <f t="shared" si="52"/>
        <v>18</v>
      </c>
    </row>
    <row r="53" spans="1:21" x14ac:dyDescent="0.25">
      <c r="A53" s="76">
        <f t="shared" si="19"/>
        <v>2250</v>
      </c>
      <c r="B53" s="94">
        <f t="shared" si="19"/>
        <v>10.141987829614605</v>
      </c>
      <c r="C53" s="94">
        <f t="shared" ref="C53:F53" si="53">C33</f>
        <v>12.170385395537526</v>
      </c>
      <c r="D53" s="94">
        <f t="shared" si="53"/>
        <v>14.198782961460447</v>
      </c>
      <c r="E53" s="94">
        <f t="shared" si="53"/>
        <v>16.227180527383368</v>
      </c>
      <c r="F53" s="94">
        <f t="shared" si="53"/>
        <v>18.255578093306291</v>
      </c>
      <c r="G53" s="78">
        <f t="shared" ref="B53:Q53" si="54">$U$41+(G33-$U$38)*$T$42</f>
        <v>16.950819672131146</v>
      </c>
      <c r="H53" s="78">
        <f t="shared" si="54"/>
        <v>16.891207153502236</v>
      </c>
      <c r="I53" s="78">
        <f t="shared" si="54"/>
        <v>16.838407494145198</v>
      </c>
      <c r="J53" s="78">
        <f t="shared" si="54"/>
        <v>16.791315906070004</v>
      </c>
      <c r="K53" s="78">
        <f t="shared" si="54"/>
        <v>16.475409836065573</v>
      </c>
      <c r="L53" s="78">
        <f t="shared" si="54"/>
        <v>16.203583682805949</v>
      </c>
      <c r="M53" s="78">
        <f t="shared" si="54"/>
        <v>15.684881602914389</v>
      </c>
      <c r="N53" s="78">
        <f t="shared" si="54"/>
        <v>15.576292559899118</v>
      </c>
      <c r="O53" s="78">
        <f t="shared" si="54"/>
        <v>15.483216237314599</v>
      </c>
      <c r="P53" s="78">
        <f t="shared" si="54"/>
        <v>15.565249606372141</v>
      </c>
      <c r="Q53" s="78">
        <f t="shared" si="54"/>
        <v>15.639344262295083</v>
      </c>
      <c r="R53" s="78">
        <f t="shared" ref="R53:T53" si="55">IF($R$43*Q53/$Q$43&gt;$S$41,$S$41,$R$43*Q53/$Q$43)</f>
        <v>16.788256830601096</v>
      </c>
      <c r="S53" s="78">
        <f t="shared" si="55"/>
        <v>18</v>
      </c>
      <c r="T53" s="78">
        <f t="shared" si="55"/>
        <v>18</v>
      </c>
    </row>
    <row r="54" spans="1:21" x14ac:dyDescent="0.25">
      <c r="A54" s="76">
        <f t="shared" si="19"/>
        <v>2500</v>
      </c>
      <c r="B54" s="94">
        <f t="shared" si="19"/>
        <v>10.141987829614605</v>
      </c>
      <c r="C54" s="94">
        <f t="shared" ref="C54:F54" si="56">C34</f>
        <v>12.170385395537526</v>
      </c>
      <c r="D54" s="94">
        <f t="shared" si="56"/>
        <v>14.198782961460447</v>
      </c>
      <c r="E54" s="94">
        <f t="shared" si="56"/>
        <v>16.227180527383368</v>
      </c>
      <c r="F54" s="94">
        <f t="shared" si="56"/>
        <v>18.255578093306291</v>
      </c>
      <c r="G54" s="78">
        <f t="shared" ref="B54:Q54" si="57">$U$41+(G34-$U$38)*$T$42</f>
        <v>16.950819672131146</v>
      </c>
      <c r="H54" s="78">
        <f t="shared" si="57"/>
        <v>16.891207153502236</v>
      </c>
      <c r="I54" s="78">
        <f t="shared" si="57"/>
        <v>16.838407494145198</v>
      </c>
      <c r="J54" s="78">
        <f t="shared" si="57"/>
        <v>16.791315906070004</v>
      </c>
      <c r="K54" s="78">
        <f t="shared" si="57"/>
        <v>16.475409836065573</v>
      </c>
      <c r="L54" s="78">
        <f t="shared" si="57"/>
        <v>16.203583682805949</v>
      </c>
      <c r="M54" s="78">
        <f t="shared" si="57"/>
        <v>15.895128473433322</v>
      </c>
      <c r="N54" s="78">
        <f t="shared" si="57"/>
        <v>15.767920282867244</v>
      </c>
      <c r="O54" s="78">
        <f t="shared" si="57"/>
        <v>15.841732442825339</v>
      </c>
      <c r="P54" s="78">
        <f t="shared" si="57"/>
        <v>15.565249606372141</v>
      </c>
      <c r="Q54" s="78">
        <f t="shared" si="57"/>
        <v>15.639344262295083</v>
      </c>
      <c r="R54" s="78">
        <f t="shared" ref="R54:T54" si="58">IF($R$43*Q54/$Q$43&gt;$S$41,$S$41,$R$43*Q54/$Q$43)</f>
        <v>16.788256830601096</v>
      </c>
      <c r="S54" s="78">
        <f t="shared" si="58"/>
        <v>18</v>
      </c>
      <c r="T54" s="78">
        <f t="shared" si="58"/>
        <v>18</v>
      </c>
    </row>
    <row r="55" spans="1:21" x14ac:dyDescent="0.25">
      <c r="A55" s="76">
        <f t="shared" si="19"/>
        <v>3000</v>
      </c>
      <c r="B55" s="94">
        <f t="shared" si="19"/>
        <v>10.141987829614605</v>
      </c>
      <c r="C55" s="94">
        <f t="shared" ref="C55:F55" si="59">C35</f>
        <v>12.170385395537526</v>
      </c>
      <c r="D55" s="94">
        <f t="shared" si="59"/>
        <v>14.198782961460447</v>
      </c>
      <c r="E55" s="94">
        <f t="shared" si="59"/>
        <v>16.227180527383368</v>
      </c>
      <c r="F55" s="94">
        <f t="shared" si="59"/>
        <v>18.255578093306291</v>
      </c>
      <c r="G55" s="78">
        <f t="shared" ref="B55:Q55" si="60">$U$41+(G35-$U$38)*$T$42</f>
        <v>16.950819672131146</v>
      </c>
      <c r="H55" s="78">
        <f t="shared" si="60"/>
        <v>16.891207153502236</v>
      </c>
      <c r="I55" s="78">
        <f t="shared" si="60"/>
        <v>16.838407494145198</v>
      </c>
      <c r="J55" s="78">
        <f t="shared" si="60"/>
        <v>16.502157031924074</v>
      </c>
      <c r="K55" s="78">
        <f t="shared" si="60"/>
        <v>16.475409836065573</v>
      </c>
      <c r="L55" s="78">
        <f t="shared" si="60"/>
        <v>16.203583682805949</v>
      </c>
      <c r="M55" s="78">
        <f t="shared" si="60"/>
        <v>16.114516512235685</v>
      </c>
      <c r="N55" s="78">
        <f t="shared" si="60"/>
        <v>15.967213114754099</v>
      </c>
      <c r="O55" s="78">
        <f t="shared" si="60"/>
        <v>16.031137230642333</v>
      </c>
      <c r="P55" s="78">
        <f t="shared" si="60"/>
        <v>15.907774901735213</v>
      </c>
      <c r="Q55" s="78">
        <f t="shared" si="60"/>
        <v>15.483216237314599</v>
      </c>
      <c r="R55" s="78">
        <f t="shared" ref="R55:T55" si="61">IF($R$43*Q55/$Q$43&gt;$S$41,$S$41,$R$43*Q55/$Q$43)</f>
        <v>16.620659178303988</v>
      </c>
      <c r="S55" s="78">
        <f t="shared" si="61"/>
        <v>17.841662047939767</v>
      </c>
      <c r="T55" s="78">
        <f t="shared" si="61"/>
        <v>18</v>
      </c>
    </row>
    <row r="56" spans="1:21" x14ac:dyDescent="0.25">
      <c r="A56" s="76">
        <f t="shared" si="19"/>
        <v>3500</v>
      </c>
      <c r="B56" s="94">
        <f t="shared" si="19"/>
        <v>10.141987829614605</v>
      </c>
      <c r="C56" s="94">
        <f t="shared" ref="C56:F56" si="62">C36</f>
        <v>12.170385395537526</v>
      </c>
      <c r="D56" s="94">
        <f t="shared" si="62"/>
        <v>14.198782961460447</v>
      </c>
      <c r="E56" s="94">
        <f t="shared" si="62"/>
        <v>16.227180527383368</v>
      </c>
      <c r="F56" s="94">
        <f t="shared" si="62"/>
        <v>17.647058823529413</v>
      </c>
      <c r="G56" s="78">
        <f t="shared" ref="B56:Q56" si="63">$U$41+(G36-$U$38)*$T$42</f>
        <v>16.275211127670147</v>
      </c>
      <c r="H56" s="78">
        <f t="shared" si="63"/>
        <v>16.257611241217798</v>
      </c>
      <c r="I56" s="78">
        <f t="shared" si="63"/>
        <v>16.241914045192733</v>
      </c>
      <c r="J56" s="78">
        <f t="shared" si="63"/>
        <v>15.967213114754099</v>
      </c>
      <c r="K56" s="78">
        <f t="shared" si="63"/>
        <v>15.967213114754099</v>
      </c>
      <c r="L56" s="78">
        <f t="shared" si="63"/>
        <v>15.967213114754099</v>
      </c>
      <c r="M56" s="78">
        <f t="shared" si="63"/>
        <v>16.114516512235685</v>
      </c>
      <c r="N56" s="78">
        <f t="shared" si="63"/>
        <v>16.39071038251366</v>
      </c>
      <c r="O56" s="78">
        <f t="shared" si="63"/>
        <v>16.227826817990753</v>
      </c>
      <c r="P56" s="78">
        <f t="shared" si="63"/>
        <v>15.907774901735213</v>
      </c>
      <c r="Q56" s="78">
        <f t="shared" si="63"/>
        <v>15.331967213114753</v>
      </c>
      <c r="R56" s="78">
        <f t="shared" ref="R56:T56" si="64">IF($R$43*Q56/$Q$43&gt;$S$41,$S$41,$R$43*Q56/$Q$43)</f>
        <v>16.458298952641165</v>
      </c>
      <c r="S56" s="78">
        <f t="shared" si="64"/>
        <v>17.667374359032415</v>
      </c>
      <c r="T56" s="78">
        <f t="shared" si="64"/>
        <v>18</v>
      </c>
    </row>
    <row r="57" spans="1:21" x14ac:dyDescent="0.25">
      <c r="A57" s="76">
        <f t="shared" si="19"/>
        <v>4000</v>
      </c>
      <c r="B57" s="94">
        <f t="shared" si="19"/>
        <v>10.141987829614605</v>
      </c>
      <c r="C57" s="94">
        <f t="shared" ref="C57:F57" si="65">C37</f>
        <v>12.170385395537526</v>
      </c>
      <c r="D57" s="94">
        <f t="shared" si="65"/>
        <v>14.198782961460447</v>
      </c>
      <c r="E57" s="94">
        <f t="shared" si="65"/>
        <v>16.227180527383368</v>
      </c>
      <c r="F57" s="94">
        <f t="shared" si="65"/>
        <v>18.255578093306291</v>
      </c>
      <c r="G57" s="78">
        <f t="shared" ref="B57:Q57" si="66">$U$41+(G37-$U$38)*$T$42</f>
        <v>16.950819672131146</v>
      </c>
      <c r="H57" s="78">
        <f t="shared" si="66"/>
        <v>16.891207153502236</v>
      </c>
      <c r="I57" s="78">
        <f t="shared" si="66"/>
        <v>16.838407494145198</v>
      </c>
      <c r="J57" s="78">
        <f t="shared" si="66"/>
        <v>16.502157031924074</v>
      </c>
      <c r="K57" s="78">
        <f t="shared" si="66"/>
        <v>16.749054224464061</v>
      </c>
      <c r="L57" s="78">
        <f t="shared" si="66"/>
        <v>16.710915633746502</v>
      </c>
      <c r="M57" s="78">
        <f t="shared" si="66"/>
        <v>16.833905197610878</v>
      </c>
      <c r="N57" s="78">
        <f t="shared" si="66"/>
        <v>17.096539162112933</v>
      </c>
      <c r="O57" s="78">
        <f t="shared" si="66"/>
        <v>16.432229722490089</v>
      </c>
      <c r="P57" s="78">
        <f t="shared" si="66"/>
        <v>16.275211127670147</v>
      </c>
      <c r="Q57" s="78">
        <f t="shared" si="66"/>
        <v>15.639344262295083</v>
      </c>
      <c r="R57" s="78">
        <f t="shared" ref="R57:T57" si="67">IF($R$43*Q57/$Q$43&gt;$S$41,$S$41,$R$43*Q57/$Q$43)</f>
        <v>16.788256830601096</v>
      </c>
      <c r="S57" s="78">
        <f t="shared" si="67"/>
        <v>18</v>
      </c>
      <c r="T57" s="78">
        <f t="shared" si="67"/>
        <v>18</v>
      </c>
    </row>
    <row r="58" spans="1:21" x14ac:dyDescent="0.25">
      <c r="A58" s="76">
        <f t="shared" si="19"/>
        <v>4500</v>
      </c>
      <c r="B58" s="94">
        <f t="shared" si="19"/>
        <v>10.141987829614605</v>
      </c>
      <c r="C58" s="94">
        <f t="shared" ref="C58:F58" si="68">C38</f>
        <v>12.170385395537526</v>
      </c>
      <c r="D58" s="94">
        <f t="shared" si="68"/>
        <v>14.198782961460447</v>
      </c>
      <c r="E58" s="94">
        <f t="shared" si="68"/>
        <v>16.227180527383368</v>
      </c>
      <c r="F58" s="94">
        <f t="shared" si="68"/>
        <v>18.255578093306291</v>
      </c>
      <c r="G58" s="78">
        <f t="shared" ref="B58:Q58" si="69">$U$41+(G38-$U$38)*$T$42</f>
        <v>16.950819672131146</v>
      </c>
      <c r="H58" s="78">
        <f t="shared" si="69"/>
        <v>16.891207153502236</v>
      </c>
      <c r="I58" s="78">
        <f t="shared" si="69"/>
        <v>17.162970106075218</v>
      </c>
      <c r="J58" s="78">
        <f t="shared" si="69"/>
        <v>17.096539162112933</v>
      </c>
      <c r="K58" s="78">
        <f t="shared" si="69"/>
        <v>17.037100949094047</v>
      </c>
      <c r="L58" s="78">
        <f t="shared" si="69"/>
        <v>16.983606557377051</v>
      </c>
      <c r="M58" s="78">
        <f t="shared" si="69"/>
        <v>17.096539162112933</v>
      </c>
      <c r="N58" s="78">
        <f t="shared" si="69"/>
        <v>17.353204172876303</v>
      </c>
      <c r="O58" s="78">
        <f t="shared" si="69"/>
        <v>16.432229722490089</v>
      </c>
      <c r="P58" s="78">
        <f t="shared" si="69"/>
        <v>16.275211127670147</v>
      </c>
      <c r="Q58" s="78">
        <f t="shared" si="69"/>
        <v>16.139483189774936</v>
      </c>
      <c r="R58" s="78">
        <f t="shared" ref="R58:T58" si="70">IF($R$43*Q58/$Q$43&gt;$S$41,$S$41,$R$43*Q58/$Q$43)</f>
        <v>17.325137445586737</v>
      </c>
      <c r="S58" s="78">
        <f t="shared" si="70"/>
        <v>18</v>
      </c>
      <c r="T58" s="78">
        <f t="shared" si="70"/>
        <v>18</v>
      </c>
    </row>
    <row r="59" spans="1:21" x14ac:dyDescent="0.25">
      <c r="A59" s="76">
        <f t="shared" si="19"/>
        <v>5000</v>
      </c>
      <c r="B59" s="94">
        <f t="shared" si="19"/>
        <v>10.141987829614605</v>
      </c>
      <c r="C59" s="94">
        <f t="shared" ref="C59:F59" si="71">C39</f>
        <v>12.170385395537526</v>
      </c>
      <c r="D59" s="94">
        <f t="shared" si="71"/>
        <v>14.198782961460447</v>
      </c>
      <c r="E59" s="94">
        <f t="shared" si="71"/>
        <v>16.227180527383368</v>
      </c>
      <c r="F59" s="94">
        <f t="shared" si="71"/>
        <v>18.255578093306291</v>
      </c>
      <c r="G59" s="78">
        <f t="shared" ref="B59:Q59" si="72">$U$41+(G39-$U$38)*$T$42</f>
        <v>17.3224043715847</v>
      </c>
      <c r="H59" s="78">
        <f t="shared" si="72"/>
        <v>17.606557377049178</v>
      </c>
      <c r="I59" s="78">
        <f t="shared" si="72"/>
        <v>17.507203179334329</v>
      </c>
      <c r="J59" s="78">
        <f t="shared" si="72"/>
        <v>17.419203747072601</v>
      </c>
      <c r="K59" s="78">
        <f t="shared" si="72"/>
        <v>17.340717766947275</v>
      </c>
      <c r="L59" s="78">
        <f t="shared" si="72"/>
        <v>16.983606557377051</v>
      </c>
      <c r="M59" s="78">
        <f t="shared" si="72"/>
        <v>17.096539162112933</v>
      </c>
      <c r="N59" s="78">
        <f t="shared" si="72"/>
        <v>17.096539162112933</v>
      </c>
      <c r="O59" s="78">
        <f t="shared" si="72"/>
        <v>17.336821299848854</v>
      </c>
      <c r="P59" s="78">
        <f t="shared" si="72"/>
        <v>17.802367941712205</v>
      </c>
      <c r="Q59" s="78">
        <f t="shared" si="72"/>
        <v>18</v>
      </c>
      <c r="R59" s="78">
        <f t="shared" ref="R59:T59" si="73">IF($R$43*Q59/$Q$43&gt;$S$41,$S$41,$R$43*Q59/$Q$43)</f>
        <v>18</v>
      </c>
      <c r="S59" s="78">
        <f t="shared" si="73"/>
        <v>18</v>
      </c>
      <c r="T59" s="78">
        <f t="shared" si="73"/>
        <v>18</v>
      </c>
    </row>
    <row r="60" spans="1:21" x14ac:dyDescent="0.25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</row>
    <row r="61" spans="1:21" x14ac:dyDescent="0.25">
      <c r="A61" s="81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12"/>
    </row>
    <row r="62" spans="1:21" x14ac:dyDescent="0.25">
      <c r="A62" s="72" t="s">
        <v>38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</row>
    <row r="63" spans="1:21" x14ac:dyDescent="0.25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</row>
    <row r="64" spans="1:21" x14ac:dyDescent="0.25">
      <c r="A64" s="76" t="s">
        <v>27</v>
      </c>
      <c r="B64" s="76">
        <f>B43</f>
        <v>250</v>
      </c>
      <c r="C64" s="92">
        <f t="shared" ref="C64" si="74">C43</f>
        <v>300</v>
      </c>
      <c r="D64" s="76">
        <f t="shared" ref="D64:P64" si="75">D43</f>
        <v>350</v>
      </c>
      <c r="E64" s="92">
        <f t="shared" si="75"/>
        <v>400</v>
      </c>
      <c r="F64" s="76">
        <f t="shared" si="75"/>
        <v>450</v>
      </c>
      <c r="G64" s="92">
        <f t="shared" si="75"/>
        <v>510</v>
      </c>
      <c r="H64" s="76">
        <f t="shared" si="75"/>
        <v>540</v>
      </c>
      <c r="I64" s="76">
        <f t="shared" si="75"/>
        <v>570</v>
      </c>
      <c r="J64" s="76">
        <f t="shared" si="75"/>
        <v>600</v>
      </c>
      <c r="K64" s="76">
        <f t="shared" si="75"/>
        <v>630</v>
      </c>
      <c r="L64" s="76">
        <f t="shared" si="75"/>
        <v>660</v>
      </c>
      <c r="M64" s="76">
        <f t="shared" si="75"/>
        <v>700</v>
      </c>
      <c r="N64" s="76">
        <f t="shared" si="75"/>
        <v>750</v>
      </c>
      <c r="O64" s="76">
        <f t="shared" si="75"/>
        <v>800</v>
      </c>
      <c r="P64" s="76">
        <f t="shared" si="75"/>
        <v>850</v>
      </c>
      <c r="Q64" s="76">
        <f>Q43</f>
        <v>900</v>
      </c>
      <c r="R64" s="85">
        <f>Q64+((T64-Q64)/3)</f>
        <v>966.11666666666667</v>
      </c>
      <c r="S64" s="85">
        <f>T64-((T64-Q64)/3)</f>
        <v>1032.2333333333333</v>
      </c>
      <c r="T64" s="85">
        <f>MOD!T40</f>
        <v>1098.3500000000001</v>
      </c>
    </row>
    <row r="65" spans="1:20" x14ac:dyDescent="0.25">
      <c r="A65" s="76">
        <f>A44</f>
        <v>450</v>
      </c>
      <c r="B65" s="95">
        <f ca="1">$B$65/B44/0.85</f>
        <v>0</v>
      </c>
      <c r="C65" s="96" t="e">
        <f>$D$64/C44/0.85</f>
        <v>#DIV/0!</v>
      </c>
      <c r="D65" s="95" t="e">
        <f>$D$64/D44/0.85</f>
        <v>#DIV/0!</v>
      </c>
      <c r="E65" s="96" t="e">
        <f>$E$64/E44/0.85</f>
        <v>#DIV/0!</v>
      </c>
      <c r="F65" s="95" t="e">
        <f>$F$64/F44/0.85</f>
        <v>#DIV/0!</v>
      </c>
      <c r="G65" s="96" t="e">
        <f>$G$64/G44/0.85</f>
        <v>#DIV/0!</v>
      </c>
      <c r="H65" s="95" t="e">
        <f>$H$64/H44/0.85</f>
        <v>#DIV/0!</v>
      </c>
      <c r="I65" s="95" t="e">
        <f>$I$64/I44/0.85</f>
        <v>#DIV/0!</v>
      </c>
      <c r="J65" s="95" t="e">
        <f>$J$64/J44/0.85</f>
        <v>#DIV/0!</v>
      </c>
      <c r="K65" s="95" t="e">
        <f>$K$64/K44/0.85</f>
        <v>#DIV/0!</v>
      </c>
      <c r="L65" s="95" t="e">
        <f>$L$64/L44/0.85</f>
        <v>#DIV/0!</v>
      </c>
      <c r="M65" s="95" t="e">
        <f>$M$64/M44/0.85</f>
        <v>#DIV/0!</v>
      </c>
      <c r="N65" s="95" t="e">
        <f>$N$64/N44/0.85</f>
        <v>#DIV/0!</v>
      </c>
      <c r="O65" s="95" t="e">
        <f>$O$64/O44/0.85</f>
        <v>#DIV/0!</v>
      </c>
      <c r="P65" s="95" t="e">
        <f>$P$64/P44/0.85</f>
        <v>#DIV/0!</v>
      </c>
      <c r="Q65" s="95" t="e">
        <f>Q64/Q44/0.85</f>
        <v>#DIV/0!</v>
      </c>
      <c r="R65" s="97" t="e">
        <f>$R$64/R44/0.85</f>
        <v>#DIV/0!</v>
      </c>
      <c r="S65" s="97" t="e">
        <f>$S$64/S44/0.85</f>
        <v>#DIV/0!</v>
      </c>
      <c r="T65" s="97" t="e">
        <f>$T$64/T44/0.85</f>
        <v>#DIV/0!</v>
      </c>
    </row>
    <row r="66" spans="1:20" x14ac:dyDescent="0.25">
      <c r="A66" s="76">
        <f t="shared" ref="A66:A80" si="76">A45</f>
        <v>451</v>
      </c>
      <c r="B66" s="95">
        <f t="shared" ref="B66:B80" si="77">$B$64/B45/0.85</f>
        <v>62</v>
      </c>
      <c r="C66" s="96">
        <f t="shared" ref="C66:D80" si="78">$D$64/C45/0.85</f>
        <v>72.333333333333329</v>
      </c>
      <c r="D66" s="95">
        <f t="shared" si="78"/>
        <v>62</v>
      </c>
      <c r="E66" s="96">
        <f t="shared" ref="E66:E80" si="79">$E$64/E45/0.85</f>
        <v>62.000000000000007</v>
      </c>
      <c r="F66" s="95">
        <f t="shared" ref="F66:F80" si="80">$F$64/F45/0.85</f>
        <v>62</v>
      </c>
      <c r="G66" s="96">
        <f t="shared" ref="G66:G80" si="81">$G$64/G45/0.85</f>
        <v>62</v>
      </c>
      <c r="H66" s="95">
        <f t="shared" ref="H66:H80" si="82">$H$64/H45/0.85</f>
        <v>62.000000000000007</v>
      </c>
      <c r="I66" s="95">
        <f t="shared" ref="I66:I80" si="83">$I$64/I45/0.85</f>
        <v>62</v>
      </c>
      <c r="J66" s="95">
        <f t="shared" ref="J66:J80" si="84">$J$64/J45/0.85</f>
        <v>62</v>
      </c>
      <c r="K66" s="95">
        <f t="shared" ref="K66:K80" si="85">$K$64/K45/0.85</f>
        <v>62</v>
      </c>
      <c r="L66" s="95">
        <f t="shared" ref="L66:L80" si="86">$L$64/L45/0.85</f>
        <v>62.000000000000007</v>
      </c>
      <c r="M66" s="95">
        <f t="shared" ref="M66:M80" si="87">$M$64/M45/0.85</f>
        <v>62</v>
      </c>
      <c r="N66" s="95">
        <f t="shared" ref="N66:N80" si="88">$N$64/N45/0.85</f>
        <v>62</v>
      </c>
      <c r="O66" s="95">
        <f t="shared" ref="O66:O80" si="89">$O$64/O45/0.85</f>
        <v>64.70146285411235</v>
      </c>
      <c r="P66" s="95">
        <f t="shared" ref="P66:P80" si="90">$P$64/P45/0.85</f>
        <v>66.256335988414193</v>
      </c>
      <c r="Q66" s="95">
        <f t="shared" ref="Q66:Q80" si="91">$Q$64/Q45/0.85</f>
        <v>67.702552719200881</v>
      </c>
      <c r="R66" s="97">
        <f t="shared" ref="R66:R80" si="92">$R$64/R45/0.85</f>
        <v>67.702552719200881</v>
      </c>
      <c r="S66" s="97">
        <f t="shared" ref="S66:S80" si="93">$S$64/S45/0.85</f>
        <v>67.466230936819173</v>
      </c>
      <c r="T66" s="97">
        <f t="shared" ref="T66:T80" si="94">$T$64/T45/0.85</f>
        <v>71.787581699346418</v>
      </c>
    </row>
    <row r="67" spans="1:20" x14ac:dyDescent="0.25">
      <c r="A67" s="76">
        <f t="shared" si="76"/>
        <v>700</v>
      </c>
      <c r="B67" s="95">
        <f t="shared" si="77"/>
        <v>62</v>
      </c>
      <c r="C67" s="96">
        <f t="shared" si="78"/>
        <v>72.333333333333329</v>
      </c>
      <c r="D67" s="95">
        <f t="shared" si="78"/>
        <v>62</v>
      </c>
      <c r="E67" s="96">
        <f t="shared" si="79"/>
        <v>62.000000000000007</v>
      </c>
      <c r="F67" s="95">
        <f t="shared" si="80"/>
        <v>62</v>
      </c>
      <c r="G67" s="96">
        <f t="shared" si="81"/>
        <v>62</v>
      </c>
      <c r="H67" s="95">
        <f t="shared" si="82"/>
        <v>62.000000000000007</v>
      </c>
      <c r="I67" s="95">
        <f t="shared" si="83"/>
        <v>62</v>
      </c>
      <c r="J67" s="95">
        <f t="shared" si="84"/>
        <v>62</v>
      </c>
      <c r="K67" s="95">
        <f t="shared" si="85"/>
        <v>62</v>
      </c>
      <c r="L67" s="95">
        <f t="shared" si="86"/>
        <v>62.000000000000007</v>
      </c>
      <c r="M67" s="95">
        <f t="shared" si="87"/>
        <v>62</v>
      </c>
      <c r="N67" s="95">
        <f t="shared" si="88"/>
        <v>62</v>
      </c>
      <c r="O67" s="95">
        <f t="shared" si="89"/>
        <v>64.70146285411235</v>
      </c>
      <c r="P67" s="95">
        <f t="shared" si="90"/>
        <v>66.256335988414193</v>
      </c>
      <c r="Q67" s="95">
        <f t="shared" si="91"/>
        <v>67.702552719200881</v>
      </c>
      <c r="R67" s="97">
        <f t="shared" si="92"/>
        <v>67.702552719200881</v>
      </c>
      <c r="S67" s="97">
        <f t="shared" si="93"/>
        <v>67.466230936819173</v>
      </c>
      <c r="T67" s="97">
        <f t="shared" si="94"/>
        <v>71.787581699346418</v>
      </c>
    </row>
    <row r="68" spans="1:20" x14ac:dyDescent="0.25">
      <c r="A68" s="76">
        <f t="shared" si="76"/>
        <v>750</v>
      </c>
      <c r="B68" s="95">
        <f t="shared" si="77"/>
        <v>28</v>
      </c>
      <c r="C68" s="96">
        <f t="shared" si="78"/>
        <v>32.666666666666664</v>
      </c>
      <c r="D68" s="95">
        <f t="shared" si="78"/>
        <v>27.999999999999996</v>
      </c>
      <c r="E68" s="96">
        <f t="shared" si="79"/>
        <v>28</v>
      </c>
      <c r="F68" s="95">
        <f t="shared" si="80"/>
        <v>28.999999999999996</v>
      </c>
      <c r="G68" s="96">
        <f t="shared" si="81"/>
        <v>33</v>
      </c>
      <c r="H68" s="95">
        <f t="shared" si="82"/>
        <v>43</v>
      </c>
      <c r="I68" s="95">
        <f t="shared" si="83"/>
        <v>51.999999999999993</v>
      </c>
      <c r="J68" s="95">
        <f t="shared" si="84"/>
        <v>55</v>
      </c>
      <c r="K68" s="95">
        <f t="shared" si="85"/>
        <v>57.000000000000007</v>
      </c>
      <c r="L68" s="95">
        <f t="shared" si="86"/>
        <v>58.000000000000007</v>
      </c>
      <c r="M68" s="95">
        <f t="shared" si="87"/>
        <v>59</v>
      </c>
      <c r="N68" s="95">
        <f t="shared" si="88"/>
        <v>59.999999999999993</v>
      </c>
      <c r="O68" s="95">
        <f t="shared" si="89"/>
        <v>64.070159780808083</v>
      </c>
      <c r="P68" s="95">
        <f t="shared" si="90"/>
        <v>65.59448120247734</v>
      </c>
      <c r="Q68" s="95">
        <f t="shared" si="91"/>
        <v>67.702552719200881</v>
      </c>
      <c r="R68" s="97">
        <f t="shared" si="92"/>
        <v>67.702552719200881</v>
      </c>
      <c r="S68" s="97">
        <f t="shared" si="93"/>
        <v>67.466230936819173</v>
      </c>
      <c r="T68" s="97">
        <f t="shared" si="94"/>
        <v>71.787581699346418</v>
      </c>
    </row>
    <row r="69" spans="1:20" x14ac:dyDescent="0.25">
      <c r="A69" s="76">
        <f t="shared" si="76"/>
        <v>1000</v>
      </c>
      <c r="B69" s="95">
        <f t="shared" si="77"/>
        <v>28</v>
      </c>
      <c r="C69" s="96">
        <f t="shared" si="78"/>
        <v>32.666666666666664</v>
      </c>
      <c r="D69" s="95">
        <f t="shared" si="78"/>
        <v>27.999999999999996</v>
      </c>
      <c r="E69" s="96">
        <f t="shared" si="79"/>
        <v>28</v>
      </c>
      <c r="F69" s="95">
        <f t="shared" si="80"/>
        <v>28.999999999999996</v>
      </c>
      <c r="G69" s="96">
        <f t="shared" si="81"/>
        <v>33</v>
      </c>
      <c r="H69" s="95">
        <f t="shared" si="82"/>
        <v>43</v>
      </c>
      <c r="I69" s="95">
        <f t="shared" si="83"/>
        <v>51.999999999999993</v>
      </c>
      <c r="J69" s="95">
        <f t="shared" si="84"/>
        <v>55</v>
      </c>
      <c r="K69" s="95">
        <f t="shared" si="85"/>
        <v>57.000000000000007</v>
      </c>
      <c r="L69" s="95">
        <f t="shared" si="86"/>
        <v>58.000000000000007</v>
      </c>
      <c r="M69" s="95">
        <f t="shared" si="87"/>
        <v>59</v>
      </c>
      <c r="N69" s="95">
        <f t="shared" si="88"/>
        <v>59.999999999999993</v>
      </c>
      <c r="O69" s="95">
        <f t="shared" si="89"/>
        <v>64.070159780808083</v>
      </c>
      <c r="P69" s="95">
        <f t="shared" si="90"/>
        <v>66.256335988414193</v>
      </c>
      <c r="Q69" s="95">
        <f t="shared" si="91"/>
        <v>67.702552719200881</v>
      </c>
      <c r="R69" s="97">
        <f t="shared" si="92"/>
        <v>67.702552719200881</v>
      </c>
      <c r="S69" s="97">
        <f t="shared" si="93"/>
        <v>67.466230936819173</v>
      </c>
      <c r="T69" s="97">
        <f t="shared" si="94"/>
        <v>71.787581699346418</v>
      </c>
    </row>
    <row r="70" spans="1:20" x14ac:dyDescent="0.25">
      <c r="A70" s="76">
        <f t="shared" si="76"/>
        <v>1250</v>
      </c>
      <c r="B70" s="95">
        <f t="shared" si="77"/>
        <v>29</v>
      </c>
      <c r="C70" s="96">
        <f t="shared" si="78"/>
        <v>36.166666666666664</v>
      </c>
      <c r="D70" s="95">
        <f t="shared" si="78"/>
        <v>31</v>
      </c>
      <c r="E70" s="96">
        <f t="shared" si="79"/>
        <v>31.000000000000004</v>
      </c>
      <c r="F70" s="95">
        <f t="shared" si="80"/>
        <v>32.000000000000007</v>
      </c>
      <c r="G70" s="96">
        <f t="shared" si="81"/>
        <v>34</v>
      </c>
      <c r="H70" s="95">
        <f t="shared" si="82"/>
        <v>35</v>
      </c>
      <c r="I70" s="95">
        <f t="shared" si="83"/>
        <v>41</v>
      </c>
      <c r="J70" s="95">
        <f t="shared" si="84"/>
        <v>46</v>
      </c>
      <c r="K70" s="95">
        <f t="shared" si="85"/>
        <v>50</v>
      </c>
      <c r="L70" s="95">
        <f t="shared" si="86"/>
        <v>54.000000000000007</v>
      </c>
      <c r="M70" s="95">
        <f t="shared" si="87"/>
        <v>57</v>
      </c>
      <c r="N70" s="95">
        <f t="shared" si="88"/>
        <v>59.999999999999993</v>
      </c>
      <c r="O70" s="95">
        <f t="shared" si="89"/>
        <v>64.070159780808083</v>
      </c>
      <c r="P70" s="95">
        <f t="shared" si="90"/>
        <v>66.256335988414193</v>
      </c>
      <c r="Q70" s="95">
        <f t="shared" si="91"/>
        <v>68.38524458891149</v>
      </c>
      <c r="R70" s="97">
        <f t="shared" si="92"/>
        <v>68.38524458891149</v>
      </c>
      <c r="S70" s="97">
        <f t="shared" si="93"/>
        <v>68.064968028187423</v>
      </c>
      <c r="T70" s="97">
        <f t="shared" si="94"/>
        <v>71.787581699346418</v>
      </c>
    </row>
    <row r="71" spans="1:20" x14ac:dyDescent="0.25">
      <c r="A71" s="76">
        <f t="shared" si="76"/>
        <v>1500</v>
      </c>
      <c r="B71" s="95">
        <f t="shared" si="77"/>
        <v>29</v>
      </c>
      <c r="C71" s="96">
        <f t="shared" si="78"/>
        <v>38.499999999999993</v>
      </c>
      <c r="D71" s="95">
        <f t="shared" si="78"/>
        <v>33</v>
      </c>
      <c r="E71" s="96">
        <f t="shared" si="79"/>
        <v>33</v>
      </c>
      <c r="F71" s="95">
        <f t="shared" si="80"/>
        <v>33</v>
      </c>
      <c r="G71" s="96">
        <f t="shared" si="81"/>
        <v>36.865881203833702</v>
      </c>
      <c r="H71" s="95">
        <f t="shared" si="82"/>
        <v>37.610936380904931</v>
      </c>
      <c r="I71" s="95">
        <f t="shared" si="83"/>
        <v>41.997825824374921</v>
      </c>
      <c r="J71" s="95">
        <f t="shared" si="84"/>
        <v>45.590163059274332</v>
      </c>
      <c r="K71" s="95">
        <f t="shared" si="85"/>
        <v>48.475802043476435</v>
      </c>
      <c r="L71" s="95">
        <f t="shared" si="86"/>
        <v>51.353132507068608</v>
      </c>
      <c r="M71" s="95">
        <f t="shared" si="87"/>
        <v>55.178743609199437</v>
      </c>
      <c r="N71" s="95">
        <f t="shared" si="88"/>
        <v>59.305006435125613</v>
      </c>
      <c r="O71" s="95">
        <f t="shared" si="89"/>
        <v>62.782700595220362</v>
      </c>
      <c r="P71" s="95">
        <f t="shared" si="90"/>
        <v>66.910032152101493</v>
      </c>
      <c r="Q71" s="95">
        <f t="shared" si="91"/>
        <v>68.38524458891149</v>
      </c>
      <c r="R71" s="97">
        <f t="shared" si="92"/>
        <v>68.38524458891149</v>
      </c>
      <c r="S71" s="97">
        <f t="shared" si="93"/>
        <v>68.064968028187423</v>
      </c>
      <c r="T71" s="97">
        <f t="shared" si="94"/>
        <v>71.787581699346418</v>
      </c>
    </row>
    <row r="72" spans="1:20" x14ac:dyDescent="0.25">
      <c r="A72" s="76">
        <f t="shared" si="76"/>
        <v>1750</v>
      </c>
      <c r="B72" s="95">
        <f t="shared" si="77"/>
        <v>29</v>
      </c>
      <c r="C72" s="96">
        <f t="shared" si="78"/>
        <v>37.333333333333336</v>
      </c>
      <c r="D72" s="95">
        <f t="shared" si="78"/>
        <v>32</v>
      </c>
      <c r="E72" s="96">
        <f t="shared" si="79"/>
        <v>32</v>
      </c>
      <c r="F72" s="95">
        <f t="shared" si="80"/>
        <v>33</v>
      </c>
      <c r="G72" s="96">
        <f t="shared" si="81"/>
        <v>36.865881203833702</v>
      </c>
      <c r="H72" s="95">
        <f t="shared" si="82"/>
        <v>38.351379671673072</v>
      </c>
      <c r="I72" s="95">
        <f t="shared" si="83"/>
        <v>39.824920232348859</v>
      </c>
      <c r="J72" s="95">
        <f t="shared" si="84"/>
        <v>42.038536877625084</v>
      </c>
      <c r="K72" s="95">
        <f t="shared" si="85"/>
        <v>44.986830553116775</v>
      </c>
      <c r="L72" s="95">
        <f t="shared" si="86"/>
        <v>47.91968267237251</v>
      </c>
      <c r="M72" s="95">
        <f t="shared" si="87"/>
        <v>53.188523569153382</v>
      </c>
      <c r="N72" s="95">
        <f t="shared" si="88"/>
        <v>57.325812041789511</v>
      </c>
      <c r="O72" s="95">
        <f t="shared" si="89"/>
        <v>62.782700595220362</v>
      </c>
      <c r="P72" s="95">
        <f t="shared" si="90"/>
        <v>66.256335988414193</v>
      </c>
      <c r="Q72" s="95">
        <f t="shared" si="91"/>
        <v>68.38524458891149</v>
      </c>
      <c r="R72" s="97">
        <f t="shared" si="92"/>
        <v>68.38524458891149</v>
      </c>
      <c r="S72" s="97">
        <f t="shared" si="93"/>
        <v>68.064968028187423</v>
      </c>
      <c r="T72" s="97">
        <f t="shared" si="94"/>
        <v>71.787581699346418</v>
      </c>
    </row>
    <row r="73" spans="1:20" x14ac:dyDescent="0.25">
      <c r="A73" s="76">
        <f t="shared" si="76"/>
        <v>2000</v>
      </c>
      <c r="B73" s="95">
        <f t="shared" si="77"/>
        <v>29</v>
      </c>
      <c r="C73" s="96">
        <f t="shared" si="78"/>
        <v>35</v>
      </c>
      <c r="D73" s="95">
        <f t="shared" si="78"/>
        <v>30</v>
      </c>
      <c r="E73" s="96">
        <f t="shared" si="79"/>
        <v>29.999999999999996</v>
      </c>
      <c r="F73" s="95">
        <f t="shared" si="80"/>
        <v>31</v>
      </c>
      <c r="G73" s="96">
        <f t="shared" si="81"/>
        <v>36.139224882745005</v>
      </c>
      <c r="H73" s="95">
        <f t="shared" si="82"/>
        <v>37.610936380904931</v>
      </c>
      <c r="I73" s="95">
        <f t="shared" si="83"/>
        <v>39.071805820878751</v>
      </c>
      <c r="J73" s="95">
        <f t="shared" si="84"/>
        <v>41.288025971095877</v>
      </c>
      <c r="K73" s="95">
        <f t="shared" si="85"/>
        <v>44.251840172900963</v>
      </c>
      <c r="L73" s="95">
        <f t="shared" si="86"/>
        <v>47.91968267237251</v>
      </c>
      <c r="M73" s="95">
        <f t="shared" si="87"/>
        <v>52.504662299247883</v>
      </c>
      <c r="N73" s="95">
        <f t="shared" si="88"/>
        <v>57.325812041789511</v>
      </c>
      <c r="O73" s="95">
        <f t="shared" si="89"/>
        <v>62.126216192091398</v>
      </c>
      <c r="P73" s="95">
        <f t="shared" si="90"/>
        <v>65.59448120247734</v>
      </c>
      <c r="Q73" s="95">
        <f t="shared" si="91"/>
        <v>68.38524458891149</v>
      </c>
      <c r="R73" s="97">
        <f t="shared" si="92"/>
        <v>68.38524458891149</v>
      </c>
      <c r="S73" s="97">
        <f t="shared" si="93"/>
        <v>68.064968028187423</v>
      </c>
      <c r="T73" s="97">
        <f t="shared" si="94"/>
        <v>71.787581699346418</v>
      </c>
    </row>
    <row r="74" spans="1:20" x14ac:dyDescent="0.25">
      <c r="A74" s="76">
        <f t="shared" si="76"/>
        <v>2250</v>
      </c>
      <c r="B74" s="95">
        <f t="shared" si="77"/>
        <v>29</v>
      </c>
      <c r="C74" s="96">
        <f t="shared" si="78"/>
        <v>33.833333333333336</v>
      </c>
      <c r="D74" s="95">
        <f t="shared" si="78"/>
        <v>29</v>
      </c>
      <c r="E74" s="96">
        <f t="shared" si="79"/>
        <v>29</v>
      </c>
      <c r="F74" s="95">
        <f t="shared" si="80"/>
        <v>28.999999999999996</v>
      </c>
      <c r="G74" s="96">
        <f t="shared" si="81"/>
        <v>35.396518375241783</v>
      </c>
      <c r="H74" s="95">
        <f t="shared" si="82"/>
        <v>37.610936380904931</v>
      </c>
      <c r="I74" s="95">
        <f t="shared" si="83"/>
        <v>39.824920232348859</v>
      </c>
      <c r="J74" s="95">
        <f t="shared" si="84"/>
        <v>42.038536877625084</v>
      </c>
      <c r="K74" s="95">
        <f t="shared" si="85"/>
        <v>44.986830553116775</v>
      </c>
      <c r="L74" s="95">
        <f t="shared" si="86"/>
        <v>47.91968267237251</v>
      </c>
      <c r="M74" s="95">
        <f t="shared" si="87"/>
        <v>52.504662299247883</v>
      </c>
      <c r="N74" s="95">
        <f t="shared" si="88"/>
        <v>56.647173117951844</v>
      </c>
      <c r="O74" s="95">
        <f t="shared" si="89"/>
        <v>60.786884079032433</v>
      </c>
      <c r="P74" s="95">
        <f t="shared" si="90"/>
        <v>64.245677087672107</v>
      </c>
      <c r="Q74" s="95">
        <f t="shared" si="91"/>
        <v>67.702552719200881</v>
      </c>
      <c r="R74" s="97">
        <f t="shared" si="92"/>
        <v>67.702552719200881</v>
      </c>
      <c r="S74" s="97">
        <f t="shared" si="93"/>
        <v>67.466230936819173</v>
      </c>
      <c r="T74" s="97">
        <f t="shared" si="94"/>
        <v>71.787581699346418</v>
      </c>
    </row>
    <row r="75" spans="1:20" x14ac:dyDescent="0.25">
      <c r="A75" s="76">
        <f t="shared" si="76"/>
        <v>2500</v>
      </c>
      <c r="B75" s="95">
        <f t="shared" si="77"/>
        <v>29</v>
      </c>
      <c r="C75" s="96">
        <f t="shared" si="78"/>
        <v>33.833333333333336</v>
      </c>
      <c r="D75" s="95">
        <f t="shared" si="78"/>
        <v>29</v>
      </c>
      <c r="E75" s="96">
        <f t="shared" si="79"/>
        <v>29</v>
      </c>
      <c r="F75" s="95">
        <f t="shared" si="80"/>
        <v>28.999999999999996</v>
      </c>
      <c r="G75" s="96">
        <f t="shared" si="81"/>
        <v>35.396518375241783</v>
      </c>
      <c r="H75" s="95">
        <f t="shared" si="82"/>
        <v>37.610936380904931</v>
      </c>
      <c r="I75" s="95">
        <f t="shared" si="83"/>
        <v>39.824920232348859</v>
      </c>
      <c r="J75" s="95">
        <f t="shared" si="84"/>
        <v>42.038536877625084</v>
      </c>
      <c r="K75" s="95">
        <f t="shared" si="85"/>
        <v>44.986830553116775</v>
      </c>
      <c r="L75" s="95">
        <f t="shared" si="86"/>
        <v>47.91968267237251</v>
      </c>
      <c r="M75" s="95">
        <f t="shared" si="87"/>
        <v>51.810176504149062</v>
      </c>
      <c r="N75" s="95">
        <f t="shared" si="88"/>
        <v>55.958739348473117</v>
      </c>
      <c r="O75" s="95">
        <f t="shared" si="89"/>
        <v>59.411208590035905</v>
      </c>
      <c r="P75" s="95">
        <f t="shared" si="90"/>
        <v>64.245677087672107</v>
      </c>
      <c r="Q75" s="95">
        <f t="shared" si="91"/>
        <v>67.702552719200881</v>
      </c>
      <c r="R75" s="97">
        <f t="shared" si="92"/>
        <v>67.702552719200881</v>
      </c>
      <c r="S75" s="97">
        <f t="shared" si="93"/>
        <v>67.466230936819173</v>
      </c>
      <c r="T75" s="97">
        <f t="shared" si="94"/>
        <v>71.787581699346418</v>
      </c>
    </row>
    <row r="76" spans="1:20" x14ac:dyDescent="0.25">
      <c r="A76" s="76">
        <f t="shared" si="76"/>
        <v>3000</v>
      </c>
      <c r="B76" s="95">
        <f t="shared" si="77"/>
        <v>29</v>
      </c>
      <c r="C76" s="96">
        <f t="shared" si="78"/>
        <v>33.833333333333336</v>
      </c>
      <c r="D76" s="95">
        <f t="shared" si="78"/>
        <v>29</v>
      </c>
      <c r="E76" s="96">
        <f t="shared" si="79"/>
        <v>29</v>
      </c>
      <c r="F76" s="95">
        <f t="shared" si="80"/>
        <v>28.999999999999996</v>
      </c>
      <c r="G76" s="96">
        <f t="shared" si="81"/>
        <v>35.396518375241783</v>
      </c>
      <c r="H76" s="95">
        <f t="shared" si="82"/>
        <v>37.610936380904931</v>
      </c>
      <c r="I76" s="95">
        <f t="shared" si="83"/>
        <v>39.824920232348859</v>
      </c>
      <c r="J76" s="95">
        <f t="shared" si="84"/>
        <v>42.775156700764583</v>
      </c>
      <c r="K76" s="95">
        <f t="shared" si="85"/>
        <v>44.986830553116775</v>
      </c>
      <c r="L76" s="95">
        <f t="shared" si="86"/>
        <v>47.91968267237251</v>
      </c>
      <c r="M76" s="95">
        <f t="shared" si="87"/>
        <v>51.104816650217423</v>
      </c>
      <c r="N76" s="95">
        <f t="shared" si="88"/>
        <v>55.260297137335428</v>
      </c>
      <c r="O76" s="95">
        <f t="shared" si="89"/>
        <v>58.709276643783333</v>
      </c>
      <c r="P76" s="95">
        <f t="shared" si="90"/>
        <v>62.862342859209079</v>
      </c>
      <c r="Q76" s="95">
        <f t="shared" si="91"/>
        <v>68.38524458891149</v>
      </c>
      <c r="R76" s="97">
        <f t="shared" si="92"/>
        <v>68.38524458891149</v>
      </c>
      <c r="S76" s="97">
        <f t="shared" si="93"/>
        <v>68.064968028187423</v>
      </c>
      <c r="T76" s="97">
        <f t="shared" si="94"/>
        <v>71.787581699346418</v>
      </c>
    </row>
    <row r="77" spans="1:20" x14ac:dyDescent="0.25">
      <c r="A77" s="76">
        <f t="shared" si="76"/>
        <v>3500</v>
      </c>
      <c r="B77" s="95">
        <f t="shared" si="77"/>
        <v>29</v>
      </c>
      <c r="C77" s="96">
        <f t="shared" si="78"/>
        <v>33.833333333333336</v>
      </c>
      <c r="D77" s="95">
        <f t="shared" si="78"/>
        <v>29</v>
      </c>
      <c r="E77" s="96">
        <f t="shared" si="79"/>
        <v>29</v>
      </c>
      <c r="F77" s="95">
        <f t="shared" si="80"/>
        <v>29.999999999999996</v>
      </c>
      <c r="G77" s="96">
        <f t="shared" si="81"/>
        <v>36.865881203833702</v>
      </c>
      <c r="H77" s="95">
        <f t="shared" si="82"/>
        <v>39.076719711220704</v>
      </c>
      <c r="I77" s="95">
        <f t="shared" si="83"/>
        <v>41.287512877375299</v>
      </c>
      <c r="J77" s="95">
        <f t="shared" si="84"/>
        <v>44.208237709868342</v>
      </c>
      <c r="K77" s="95">
        <f t="shared" si="85"/>
        <v>46.418649595361764</v>
      </c>
      <c r="L77" s="95">
        <f t="shared" si="86"/>
        <v>48.629061480855178</v>
      </c>
      <c r="M77" s="95">
        <f t="shared" si="87"/>
        <v>51.104816650217423</v>
      </c>
      <c r="N77" s="95">
        <f t="shared" si="88"/>
        <v>53.832501495347266</v>
      </c>
      <c r="O77" s="95">
        <f t="shared" si="89"/>
        <v>57.99769008779495</v>
      </c>
      <c r="P77" s="95">
        <f t="shared" si="90"/>
        <v>62.862342859209079</v>
      </c>
      <c r="Q77" s="95">
        <f t="shared" si="91"/>
        <v>69.059861314212938</v>
      </c>
      <c r="R77" s="97">
        <f t="shared" si="92"/>
        <v>69.059861314212938</v>
      </c>
      <c r="S77" s="97">
        <f t="shared" si="93"/>
        <v>68.736425242604838</v>
      </c>
      <c r="T77" s="97">
        <f t="shared" si="94"/>
        <v>71.787581699346418</v>
      </c>
    </row>
    <row r="78" spans="1:20" x14ac:dyDescent="0.25">
      <c r="A78" s="76">
        <f t="shared" si="76"/>
        <v>4000</v>
      </c>
      <c r="B78" s="95">
        <f t="shared" si="77"/>
        <v>29</v>
      </c>
      <c r="C78" s="96">
        <f t="shared" si="78"/>
        <v>33.833333333333336</v>
      </c>
      <c r="D78" s="95">
        <f t="shared" si="78"/>
        <v>29</v>
      </c>
      <c r="E78" s="96">
        <f t="shared" si="79"/>
        <v>29</v>
      </c>
      <c r="F78" s="95">
        <f t="shared" si="80"/>
        <v>28.999999999999996</v>
      </c>
      <c r="G78" s="96">
        <f t="shared" si="81"/>
        <v>35.396518375241783</v>
      </c>
      <c r="H78" s="95">
        <f t="shared" si="82"/>
        <v>37.610936380904931</v>
      </c>
      <c r="I78" s="95">
        <f t="shared" si="83"/>
        <v>39.824920232348859</v>
      </c>
      <c r="J78" s="95">
        <f t="shared" si="84"/>
        <v>42.775156700764583</v>
      </c>
      <c r="K78" s="95">
        <f t="shared" si="85"/>
        <v>44.251840172900963</v>
      </c>
      <c r="L78" s="95">
        <f t="shared" si="86"/>
        <v>46.464873933494538</v>
      </c>
      <c r="M78" s="95">
        <f t="shared" si="87"/>
        <v>48.920877366089947</v>
      </c>
      <c r="N78" s="95">
        <f t="shared" si="88"/>
        <v>51.61003246386985</v>
      </c>
      <c r="O78" s="95">
        <f t="shared" si="89"/>
        <v>57.276248353568683</v>
      </c>
      <c r="P78" s="95">
        <f t="shared" si="90"/>
        <v>61.443135339722843</v>
      </c>
      <c r="Q78" s="95">
        <f t="shared" si="91"/>
        <v>67.702552719200881</v>
      </c>
      <c r="R78" s="97">
        <f t="shared" si="92"/>
        <v>67.702552719200881</v>
      </c>
      <c r="S78" s="97">
        <f t="shared" si="93"/>
        <v>67.466230936819173</v>
      </c>
      <c r="T78" s="97">
        <f t="shared" si="94"/>
        <v>71.787581699346418</v>
      </c>
    </row>
    <row r="79" spans="1:20" x14ac:dyDescent="0.25">
      <c r="A79" s="76">
        <f t="shared" si="76"/>
        <v>4500</v>
      </c>
      <c r="B79" s="95">
        <f t="shared" si="77"/>
        <v>29</v>
      </c>
      <c r="C79" s="96">
        <f t="shared" si="78"/>
        <v>33.833333333333336</v>
      </c>
      <c r="D79" s="95">
        <f t="shared" si="78"/>
        <v>29</v>
      </c>
      <c r="E79" s="96">
        <f t="shared" si="79"/>
        <v>29</v>
      </c>
      <c r="F79" s="95">
        <f t="shared" si="80"/>
        <v>28.999999999999996</v>
      </c>
      <c r="G79" s="96">
        <f t="shared" si="81"/>
        <v>35.396518375241783</v>
      </c>
      <c r="H79" s="95">
        <f t="shared" si="82"/>
        <v>37.610936380904931</v>
      </c>
      <c r="I79" s="95">
        <f t="shared" si="83"/>
        <v>39.071805820878751</v>
      </c>
      <c r="J79" s="95">
        <f t="shared" si="84"/>
        <v>41.288025971095877</v>
      </c>
      <c r="K79" s="95">
        <f t="shared" si="85"/>
        <v>43.503673119202098</v>
      </c>
      <c r="L79" s="95">
        <f t="shared" si="86"/>
        <v>45.718828071769245</v>
      </c>
      <c r="M79" s="95">
        <f t="shared" si="87"/>
        <v>48.169363632945192</v>
      </c>
      <c r="N79" s="95">
        <f t="shared" si="88"/>
        <v>50.84668700870936</v>
      </c>
      <c r="O79" s="95">
        <f t="shared" si="89"/>
        <v>57.276248353568683</v>
      </c>
      <c r="P79" s="95">
        <f t="shared" si="90"/>
        <v>61.443135339722843</v>
      </c>
      <c r="Q79" s="95">
        <f t="shared" si="91"/>
        <v>65.604549845968762</v>
      </c>
      <c r="R79" s="97">
        <f t="shared" si="92"/>
        <v>65.604549845968762</v>
      </c>
      <c r="S79" s="97">
        <f t="shared" si="93"/>
        <v>67.466230936819173</v>
      </c>
      <c r="T79" s="97">
        <f t="shared" si="94"/>
        <v>71.787581699346418</v>
      </c>
    </row>
    <row r="80" spans="1:20" x14ac:dyDescent="0.25">
      <c r="A80" s="76">
        <f t="shared" si="76"/>
        <v>5000</v>
      </c>
      <c r="B80" s="95">
        <f t="shared" si="77"/>
        <v>29</v>
      </c>
      <c r="C80" s="96">
        <f t="shared" si="78"/>
        <v>33.833333333333336</v>
      </c>
      <c r="D80" s="95">
        <f t="shared" si="78"/>
        <v>29</v>
      </c>
      <c r="E80" s="96">
        <f t="shared" si="79"/>
        <v>29</v>
      </c>
      <c r="F80" s="95">
        <f t="shared" si="80"/>
        <v>28.999999999999996</v>
      </c>
      <c r="G80" s="96">
        <f t="shared" si="81"/>
        <v>34.637223974763408</v>
      </c>
      <c r="H80" s="95">
        <f t="shared" si="82"/>
        <v>36.082813013473547</v>
      </c>
      <c r="I80" s="95">
        <f t="shared" si="83"/>
        <v>38.303561592618429</v>
      </c>
      <c r="J80" s="95">
        <f t="shared" si="84"/>
        <v>40.523227306518194</v>
      </c>
      <c r="K80" s="95">
        <f t="shared" si="85"/>
        <v>42.741971846227379</v>
      </c>
      <c r="L80" s="95">
        <f t="shared" si="86"/>
        <v>45.718828071769245</v>
      </c>
      <c r="M80" s="95">
        <f t="shared" si="87"/>
        <v>48.169363632945192</v>
      </c>
      <c r="N80" s="95">
        <f t="shared" si="88"/>
        <v>51.61003246386985</v>
      </c>
      <c r="O80" s="95">
        <f t="shared" si="89"/>
        <v>54.287718279500332</v>
      </c>
      <c r="P80" s="95">
        <f t="shared" si="90"/>
        <v>56.172302655138893</v>
      </c>
      <c r="Q80" s="95">
        <f t="shared" si="91"/>
        <v>58.82352941176471</v>
      </c>
      <c r="R80" s="97">
        <f t="shared" si="92"/>
        <v>63.144880174291941</v>
      </c>
      <c r="S80" s="97">
        <f t="shared" si="93"/>
        <v>67.466230936819173</v>
      </c>
      <c r="T80" s="97">
        <f t="shared" si="94"/>
        <v>71.787581699346418</v>
      </c>
    </row>
  </sheetData>
  <sheetProtection password="CC5D" sheet="1" objects="1" scenarios="1" selectLockedCells="1"/>
  <mergeCells count="6">
    <mergeCell ref="N41:P41"/>
    <mergeCell ref="R38:R39"/>
    <mergeCell ref="S38:S39"/>
    <mergeCell ref="T38:T39"/>
    <mergeCell ref="U38:U39"/>
    <mergeCell ref="S31:U3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ori</vt:lpstr>
      <vt:lpstr>MOD</vt:lpstr>
      <vt:lpstr>calcule maf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Nahi Habib</dc:creator>
  <cp:lastModifiedBy>Nahi Habib</cp:lastModifiedBy>
  <dcterms:created xsi:type="dcterms:W3CDTF">2015-10-14T10:51:20Z</dcterms:created>
  <dcterms:modified xsi:type="dcterms:W3CDTF">2015-10-28T12:01:45Z</dcterms:modified>
</cp:coreProperties>
</file>